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OLDER 2026\PORTAL MUNCIPAL 2026\Dados Setores\Dados SM\SM Finansas\"/>
    </mc:Choice>
  </mc:AlternateContent>
  <bookViews>
    <workbookView xWindow="2280" yWindow="0" windowWidth="16760" windowHeight="10080" activeTab="2"/>
  </bookViews>
  <sheets>
    <sheet name="Ezekusaun 2025" sheetId="1" r:id="rId1"/>
    <sheet name="Ezekusaun Kada SM" sheetId="2" r:id="rId2"/>
    <sheet name="Ezekusun 2026" sheetId="3" r:id="rId3"/>
    <sheet name="Kda SM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4" i="4" l="1"/>
  <c r="H114" i="4"/>
  <c r="F114" i="4"/>
  <c r="C114" i="4"/>
  <c r="J110" i="4"/>
  <c r="F110" i="4"/>
  <c r="C110" i="4"/>
  <c r="J105" i="4"/>
  <c r="F105" i="4"/>
  <c r="C105" i="4"/>
  <c r="J101" i="4"/>
  <c r="F101" i="4"/>
  <c r="C101" i="4"/>
  <c r="J97" i="4"/>
  <c r="F97" i="4"/>
  <c r="C97" i="4"/>
  <c r="J93" i="4"/>
  <c r="F93" i="4"/>
  <c r="C93" i="4"/>
  <c r="J89" i="4"/>
  <c r="F89" i="4"/>
  <c r="C89" i="4"/>
  <c r="J85" i="4"/>
  <c r="F85" i="4"/>
  <c r="C85" i="4"/>
  <c r="J81" i="4"/>
  <c r="F81" i="4"/>
  <c r="C81" i="4"/>
  <c r="J77" i="4"/>
  <c r="F77" i="4"/>
  <c r="C77" i="4"/>
  <c r="J73" i="4"/>
  <c r="F73" i="4"/>
  <c r="C73" i="4"/>
  <c r="J69" i="4"/>
  <c r="F69" i="4"/>
  <c r="C69" i="4"/>
  <c r="J65" i="4"/>
  <c r="F65" i="4"/>
  <c r="C65" i="4"/>
  <c r="J60" i="4"/>
  <c r="F60" i="4"/>
  <c r="C60" i="4"/>
  <c r="J55" i="4"/>
  <c r="H55" i="4"/>
  <c r="F55" i="4"/>
  <c r="J51" i="4"/>
  <c r="F51" i="4"/>
  <c r="C51" i="4"/>
  <c r="J47" i="4"/>
  <c r="F47" i="4"/>
  <c r="C47" i="4"/>
  <c r="J43" i="4"/>
  <c r="F43" i="4"/>
  <c r="C43" i="4"/>
  <c r="J39" i="4"/>
  <c r="F39" i="4"/>
  <c r="C39" i="4"/>
  <c r="J35" i="4"/>
  <c r="F35" i="4"/>
  <c r="D35" i="4"/>
  <c r="C35" i="4"/>
  <c r="J30" i="4"/>
  <c r="F30" i="4"/>
  <c r="C30" i="4"/>
  <c r="J25" i="4"/>
  <c r="F25" i="4"/>
  <c r="C25" i="4"/>
  <c r="J21" i="4"/>
  <c r="F21" i="4"/>
  <c r="C21" i="4"/>
  <c r="J15" i="4"/>
  <c r="H15" i="4"/>
  <c r="F15" i="4"/>
  <c r="C15" i="4"/>
  <c r="J10" i="4"/>
  <c r="F10" i="4"/>
  <c r="C10" i="4"/>
  <c r="D10" i="4"/>
  <c r="L7" i="4"/>
  <c r="J6" i="4"/>
  <c r="D6" i="4"/>
  <c r="F6" i="4"/>
  <c r="C6" i="4"/>
  <c r="L37" i="4" l="1"/>
  <c r="L8" i="4"/>
  <c r="L6" i="4" s="1"/>
  <c r="H51" i="4"/>
  <c r="H47" i="4"/>
  <c r="H43" i="4"/>
  <c r="H39" i="4"/>
  <c r="H35" i="4"/>
  <c r="H30" i="4"/>
  <c r="H69" i="4"/>
  <c r="H73" i="4"/>
  <c r="H77" i="4"/>
  <c r="H81" i="4"/>
  <c r="H85" i="4"/>
  <c r="H89" i="4"/>
  <c r="H93" i="4"/>
  <c r="H97" i="4"/>
  <c r="H101" i="4"/>
  <c r="H25" i="4"/>
  <c r="H10" i="4"/>
  <c r="L8" i="3"/>
  <c r="L9" i="3"/>
  <c r="L10" i="3"/>
  <c r="L11" i="3"/>
  <c r="L7" i="3"/>
  <c r="J12" i="3"/>
  <c r="H12" i="3"/>
  <c r="L12" i="3" l="1"/>
  <c r="H105" i="4"/>
  <c r="H110" i="4"/>
  <c r="L115" i="4"/>
  <c r="L116" i="4"/>
  <c r="L117" i="4"/>
  <c r="L112" i="4"/>
  <c r="L111" i="4"/>
  <c r="L110" i="4" s="1"/>
  <c r="L107" i="4"/>
  <c r="L108" i="4"/>
  <c r="L106" i="4"/>
  <c r="L105" i="4" s="1"/>
  <c r="L103" i="4"/>
  <c r="L102" i="4"/>
  <c r="L99" i="4"/>
  <c r="L98" i="4"/>
  <c r="L95" i="4"/>
  <c r="L94" i="4"/>
  <c r="L91" i="4"/>
  <c r="L90" i="4"/>
  <c r="L87" i="4"/>
  <c r="L86" i="4"/>
  <c r="L83" i="4"/>
  <c r="L82" i="4"/>
  <c r="L79" i="4"/>
  <c r="L78" i="4"/>
  <c r="L77" i="4" s="1"/>
  <c r="L75" i="4"/>
  <c r="L74" i="4"/>
  <c r="L70" i="4"/>
  <c r="L71" i="4"/>
  <c r="L67" i="4"/>
  <c r="L66" i="4"/>
  <c r="L65" i="4" s="1"/>
  <c r="H65" i="4"/>
  <c r="L62" i="4"/>
  <c r="L63" i="4"/>
  <c r="L61" i="4"/>
  <c r="L60" i="4" s="1"/>
  <c r="H60" i="4"/>
  <c r="L57" i="4"/>
  <c r="L58" i="4"/>
  <c r="L56" i="4"/>
  <c r="L85" i="4" l="1"/>
  <c r="L97" i="4"/>
  <c r="L101" i="4"/>
  <c r="L55" i="4"/>
  <c r="L73" i="4"/>
  <c r="L114" i="4"/>
  <c r="L81" i="4"/>
  <c r="L69" i="4"/>
  <c r="L89" i="4"/>
  <c r="L93" i="4"/>
  <c r="L53" i="4"/>
  <c r="L52" i="4"/>
  <c r="L49" i="4"/>
  <c r="L48" i="4"/>
  <c r="L45" i="4"/>
  <c r="L44" i="4"/>
  <c r="L40" i="4"/>
  <c r="L41" i="4"/>
  <c r="L36" i="4"/>
  <c r="L32" i="4"/>
  <c r="L33" i="4"/>
  <c r="L31" i="4"/>
  <c r="L30" i="4" s="1"/>
  <c r="L27" i="4"/>
  <c r="L28" i="4"/>
  <c r="L26" i="4"/>
  <c r="K26" i="4"/>
  <c r="L23" i="4"/>
  <c r="L22" i="4"/>
  <c r="H21" i="4"/>
  <c r="L17" i="4"/>
  <c r="L18" i="4"/>
  <c r="L19" i="4"/>
  <c r="L16" i="4"/>
  <c r="L12" i="4"/>
  <c r="L13" i="4"/>
  <c r="L11" i="4"/>
  <c r="L10" i="4" s="1"/>
  <c r="J119" i="4"/>
  <c r="I8" i="4"/>
  <c r="I7" i="4"/>
  <c r="H6" i="4"/>
  <c r="L47" i="4" l="1"/>
  <c r="L39" i="4"/>
  <c r="L43" i="4"/>
  <c r="L51" i="4"/>
  <c r="L15" i="4"/>
  <c r="L35" i="4"/>
  <c r="L25" i="4"/>
  <c r="H119" i="4"/>
  <c r="L21" i="4"/>
  <c r="E30" i="2"/>
  <c r="E21" i="2"/>
  <c r="E9" i="2"/>
  <c r="J18" i="2"/>
  <c r="J21" i="2"/>
  <c r="E25" i="2"/>
  <c r="E43" i="2"/>
  <c r="E48" i="2"/>
  <c r="E47" i="2" s="1"/>
  <c r="E51" i="2"/>
  <c r="E55" i="2"/>
  <c r="E59" i="2"/>
  <c r="E67" i="2"/>
  <c r="C67" i="2"/>
  <c r="C63" i="2"/>
  <c r="C59" i="2"/>
  <c r="C55" i="2"/>
  <c r="C51" i="2"/>
  <c r="C47" i="2"/>
  <c r="C43" i="2"/>
  <c r="C39" i="2"/>
  <c r="C34" i="2"/>
  <c r="C29" i="2"/>
  <c r="C25" i="2"/>
  <c r="C20" i="2"/>
  <c r="C14" i="2"/>
  <c r="C8" i="2"/>
  <c r="L119" i="4" l="1"/>
  <c r="C71" i="2"/>
  <c r="D14" i="2"/>
  <c r="E27" i="4" l="1"/>
  <c r="E28" i="4"/>
  <c r="E26" i="4"/>
  <c r="E116" i="4"/>
  <c r="E117" i="4"/>
  <c r="E115" i="4"/>
  <c r="D114" i="4"/>
  <c r="E112" i="4"/>
  <c r="E111" i="4"/>
  <c r="D110" i="4"/>
  <c r="E107" i="4"/>
  <c r="E108" i="4"/>
  <c r="E106" i="4"/>
  <c r="D105" i="4"/>
  <c r="E103" i="4"/>
  <c r="E102" i="4"/>
  <c r="D101" i="4"/>
  <c r="E99" i="4"/>
  <c r="E98" i="4"/>
  <c r="D97" i="4"/>
  <c r="E95" i="4"/>
  <c r="E94" i="4"/>
  <c r="D93" i="4"/>
  <c r="E91" i="4"/>
  <c r="E90" i="4"/>
  <c r="D89" i="4"/>
  <c r="E87" i="4"/>
  <c r="E86" i="4"/>
  <c r="D85" i="4"/>
  <c r="E83" i="4"/>
  <c r="E82" i="4"/>
  <c r="D81" i="4"/>
  <c r="E79" i="4"/>
  <c r="E78" i="4"/>
  <c r="D77" i="4"/>
  <c r="E75" i="4"/>
  <c r="E74" i="4"/>
  <c r="D73" i="4"/>
  <c r="D69" i="4"/>
  <c r="E71" i="4"/>
  <c r="E70" i="4"/>
  <c r="D65" i="4"/>
  <c r="E67" i="4"/>
  <c r="E66" i="4"/>
  <c r="E62" i="4"/>
  <c r="E63" i="4"/>
  <c r="E61" i="4"/>
  <c r="C55" i="4"/>
  <c r="E57" i="4"/>
  <c r="E58" i="4"/>
  <c r="E56" i="4"/>
  <c r="D55" i="4"/>
  <c r="E53" i="4"/>
  <c r="E52" i="4"/>
  <c r="E49" i="4"/>
  <c r="E48" i="4"/>
  <c r="E45" i="4"/>
  <c r="E44" i="4"/>
  <c r="E41" i="4"/>
  <c r="E40" i="4"/>
  <c r="E37" i="4"/>
  <c r="E51" i="4" l="1"/>
  <c r="N52" i="4"/>
  <c r="G52" i="4"/>
  <c r="K52" i="4"/>
  <c r="M52" i="4"/>
  <c r="K91" i="4"/>
  <c r="G91" i="4"/>
  <c r="N91" i="4"/>
  <c r="O91" i="4" s="1"/>
  <c r="M91" i="4"/>
  <c r="K62" i="4"/>
  <c r="N62" i="4"/>
  <c r="O62" i="4" s="1"/>
  <c r="I62" i="4"/>
  <c r="G62" i="4"/>
  <c r="M62" i="4"/>
  <c r="K103" i="4"/>
  <c r="G103" i="4"/>
  <c r="N103" i="4"/>
  <c r="O103" i="4" s="1"/>
  <c r="M103" i="4"/>
  <c r="E93" i="4"/>
  <c r="K94" i="4"/>
  <c r="G94" i="4"/>
  <c r="N94" i="4"/>
  <c r="M94" i="4"/>
  <c r="K56" i="4"/>
  <c r="G56" i="4"/>
  <c r="M56" i="4"/>
  <c r="N56" i="4"/>
  <c r="G95" i="4"/>
  <c r="K95" i="4"/>
  <c r="N95" i="4"/>
  <c r="O95" i="4" s="1"/>
  <c r="M95" i="4"/>
  <c r="K58" i="4"/>
  <c r="M58" i="4"/>
  <c r="N58" i="4"/>
  <c r="O58" i="4" s="1"/>
  <c r="K87" i="4"/>
  <c r="G87" i="4"/>
  <c r="N87" i="4"/>
  <c r="O87" i="4" s="1"/>
  <c r="M87" i="4"/>
  <c r="K108" i="4"/>
  <c r="G108" i="4"/>
  <c r="N108" i="4"/>
  <c r="O108" i="4" s="1"/>
  <c r="M108" i="4"/>
  <c r="N116" i="4"/>
  <c r="O116" i="4" s="1"/>
  <c r="I116" i="4"/>
  <c r="G116" i="4"/>
  <c r="K116" i="4"/>
  <c r="M116" i="4"/>
  <c r="E81" i="4"/>
  <c r="G82" i="4"/>
  <c r="K82" i="4"/>
  <c r="M82" i="4"/>
  <c r="N82" i="4"/>
  <c r="M112" i="4"/>
  <c r="N112" i="4"/>
  <c r="O112" i="4" s="1"/>
  <c r="G112" i="4"/>
  <c r="K112" i="4"/>
  <c r="K53" i="4"/>
  <c r="G53" i="4"/>
  <c r="M53" i="4"/>
  <c r="N53" i="4"/>
  <c r="O53" i="4" s="1"/>
  <c r="K83" i="4"/>
  <c r="G83" i="4"/>
  <c r="N83" i="4"/>
  <c r="O83" i="4" s="1"/>
  <c r="M83" i="4"/>
  <c r="E65" i="4"/>
  <c r="I66" i="4"/>
  <c r="G66" i="4"/>
  <c r="K66" i="4"/>
  <c r="N66" i="4"/>
  <c r="M66" i="4"/>
  <c r="E114" i="4"/>
  <c r="M115" i="4"/>
  <c r="N115" i="4"/>
  <c r="I115" i="4"/>
  <c r="G115" i="4"/>
  <c r="K115" i="4"/>
  <c r="G67" i="4"/>
  <c r="K67" i="4"/>
  <c r="N67" i="4"/>
  <c r="O67" i="4" s="1"/>
  <c r="I67" i="4"/>
  <c r="M67" i="4"/>
  <c r="E85" i="4"/>
  <c r="G86" i="4"/>
  <c r="K86" i="4"/>
  <c r="M86" i="4"/>
  <c r="N86" i="4"/>
  <c r="E105" i="4"/>
  <c r="K106" i="4"/>
  <c r="N106" i="4"/>
  <c r="G106" i="4"/>
  <c r="M106" i="4"/>
  <c r="K117" i="4"/>
  <c r="M117" i="4"/>
  <c r="I117" i="4"/>
  <c r="N117" i="4"/>
  <c r="O117" i="4" s="1"/>
  <c r="G117" i="4"/>
  <c r="E43" i="4"/>
  <c r="N44" i="4"/>
  <c r="G44" i="4"/>
  <c r="K44" i="4"/>
  <c r="M44" i="4"/>
  <c r="E77" i="4"/>
  <c r="K78" i="4"/>
  <c r="G78" i="4"/>
  <c r="N78" i="4"/>
  <c r="O78" i="4" s="1"/>
  <c r="M78" i="4"/>
  <c r="M45" i="4"/>
  <c r="K45" i="4"/>
  <c r="G45" i="4"/>
  <c r="N45" i="4"/>
  <c r="O45" i="4" s="1"/>
  <c r="K57" i="4"/>
  <c r="M57" i="4"/>
  <c r="N57" i="4"/>
  <c r="O57" i="4" s="1"/>
  <c r="E69" i="4"/>
  <c r="N70" i="4"/>
  <c r="G70" i="4"/>
  <c r="K70" i="4"/>
  <c r="M70" i="4"/>
  <c r="K79" i="4"/>
  <c r="G79" i="4"/>
  <c r="M79" i="4"/>
  <c r="N79" i="4"/>
  <c r="O79" i="4" s="1"/>
  <c r="E97" i="4"/>
  <c r="K98" i="4"/>
  <c r="G98" i="4"/>
  <c r="N98" i="4"/>
  <c r="M98" i="4"/>
  <c r="K107" i="4"/>
  <c r="G107" i="4"/>
  <c r="M107" i="4"/>
  <c r="N107" i="4"/>
  <c r="O107" i="4" s="1"/>
  <c r="E25" i="4"/>
  <c r="G26" i="4"/>
  <c r="N26" i="4"/>
  <c r="M26" i="4"/>
  <c r="K99" i="4"/>
  <c r="G99" i="4"/>
  <c r="M99" i="4"/>
  <c r="N99" i="4"/>
  <c r="O99" i="4" s="1"/>
  <c r="G28" i="4"/>
  <c r="K28" i="4"/>
  <c r="N28" i="4"/>
  <c r="O28" i="4" s="1"/>
  <c r="M28" i="4"/>
  <c r="I63" i="4"/>
  <c r="K63" i="4"/>
  <c r="M63" i="4"/>
  <c r="N63" i="4"/>
  <c r="O63" i="4" s="1"/>
  <c r="G63" i="4"/>
  <c r="E101" i="4"/>
  <c r="G102" i="4"/>
  <c r="N102" i="4"/>
  <c r="K102" i="4"/>
  <c r="M102" i="4"/>
  <c r="M37" i="4"/>
  <c r="N37" i="4"/>
  <c r="O37" i="4" s="1"/>
  <c r="K37" i="4"/>
  <c r="E73" i="4"/>
  <c r="G74" i="4"/>
  <c r="K74" i="4"/>
  <c r="N74" i="4"/>
  <c r="M74" i="4"/>
  <c r="E39" i="4"/>
  <c r="N40" i="4"/>
  <c r="N39" i="4" s="1"/>
  <c r="G40" i="4"/>
  <c r="M40" i="4"/>
  <c r="G75" i="4"/>
  <c r="K75" i="4"/>
  <c r="N75" i="4"/>
  <c r="O75" i="4" s="1"/>
  <c r="M75" i="4"/>
  <c r="N41" i="4"/>
  <c r="G41" i="4"/>
  <c r="M41" i="4"/>
  <c r="E47" i="4"/>
  <c r="K48" i="4"/>
  <c r="G48" i="4"/>
  <c r="N48" i="4"/>
  <c r="O48" i="4" s="1"/>
  <c r="M48" i="4"/>
  <c r="K71" i="4"/>
  <c r="G71" i="4"/>
  <c r="M71" i="4"/>
  <c r="N71" i="4"/>
  <c r="O71" i="4" s="1"/>
  <c r="K49" i="4"/>
  <c r="G49" i="4"/>
  <c r="N49" i="4"/>
  <c r="O49" i="4" s="1"/>
  <c r="M49" i="4"/>
  <c r="E60" i="4"/>
  <c r="I61" i="4"/>
  <c r="K61" i="4"/>
  <c r="N61" i="4"/>
  <c r="G61" i="4"/>
  <c r="M61" i="4"/>
  <c r="E89" i="4"/>
  <c r="K90" i="4"/>
  <c r="G90" i="4"/>
  <c r="M90" i="4"/>
  <c r="N90" i="4"/>
  <c r="E110" i="4"/>
  <c r="K111" i="4"/>
  <c r="M111" i="4"/>
  <c r="N111" i="4"/>
  <c r="G111" i="4"/>
  <c r="G27" i="4"/>
  <c r="K27" i="4"/>
  <c r="M27" i="4"/>
  <c r="N27" i="4"/>
  <c r="O27" i="4" s="1"/>
  <c r="N77" i="4"/>
  <c r="E55" i="4"/>
  <c r="E23" i="4"/>
  <c r="E22" i="4"/>
  <c r="E19" i="4"/>
  <c r="E12" i="4"/>
  <c r="E13" i="4"/>
  <c r="E11" i="4"/>
  <c r="D60" i="4"/>
  <c r="D51" i="4"/>
  <c r="D47" i="4"/>
  <c r="D43" i="4"/>
  <c r="O41" i="4"/>
  <c r="O40" i="4"/>
  <c r="G37" i="4"/>
  <c r="E36" i="4"/>
  <c r="E33" i="4"/>
  <c r="E32" i="4"/>
  <c r="E31" i="4"/>
  <c r="D30" i="4"/>
  <c r="D25" i="4"/>
  <c r="D21" i="4"/>
  <c r="E18" i="4"/>
  <c r="E17" i="4"/>
  <c r="E16" i="4"/>
  <c r="D15" i="4"/>
  <c r="E8" i="4"/>
  <c r="E7" i="4"/>
  <c r="F119" i="4"/>
  <c r="H69" i="2"/>
  <c r="H70" i="2"/>
  <c r="H68" i="2"/>
  <c r="H64" i="2"/>
  <c r="H61" i="2"/>
  <c r="H60" i="2"/>
  <c r="H57" i="2"/>
  <c r="I57" i="2" s="1"/>
  <c r="H56" i="2"/>
  <c r="H53" i="2"/>
  <c r="H52" i="2"/>
  <c r="H49" i="2"/>
  <c r="H45" i="2"/>
  <c r="H44" i="2"/>
  <c r="H41" i="2"/>
  <c r="H31" i="2"/>
  <c r="H27" i="2"/>
  <c r="H26" i="2"/>
  <c r="H16" i="2"/>
  <c r="H17" i="2"/>
  <c r="H15" i="2"/>
  <c r="E6" i="4" l="1"/>
  <c r="N7" i="4"/>
  <c r="M7" i="4"/>
  <c r="K7" i="4"/>
  <c r="O98" i="4"/>
  <c r="N97" i="4"/>
  <c r="O97" i="4" s="1"/>
  <c r="M110" i="4"/>
  <c r="K110" i="4"/>
  <c r="G110" i="4"/>
  <c r="K47" i="4"/>
  <c r="G47" i="4"/>
  <c r="N47" i="4"/>
  <c r="O47" i="4" s="1"/>
  <c r="M47" i="4"/>
  <c r="G101" i="4"/>
  <c r="K101" i="4"/>
  <c r="M101" i="4"/>
  <c r="O94" i="4"/>
  <c r="N93" i="4"/>
  <c r="O93" i="4" s="1"/>
  <c r="N89" i="4"/>
  <c r="O89" i="4" s="1"/>
  <c r="O90" i="4"/>
  <c r="N16" i="4"/>
  <c r="E15" i="4"/>
  <c r="M15" i="4" s="1"/>
  <c r="I16" i="4"/>
  <c r="K16" i="4"/>
  <c r="M16" i="4"/>
  <c r="K55" i="4"/>
  <c r="M55" i="4"/>
  <c r="G55" i="4"/>
  <c r="I55" i="4"/>
  <c r="K97" i="4"/>
  <c r="G97" i="4"/>
  <c r="M97" i="4"/>
  <c r="O82" i="4"/>
  <c r="N81" i="4"/>
  <c r="I17" i="4"/>
  <c r="K17" i="4"/>
  <c r="M17" i="4"/>
  <c r="N17" i="4"/>
  <c r="O17" i="4" s="1"/>
  <c r="K33" i="4"/>
  <c r="N33" i="4"/>
  <c r="O33" i="4" s="1"/>
  <c r="M33" i="4"/>
  <c r="O77" i="4"/>
  <c r="K60" i="4"/>
  <c r="M60" i="4"/>
  <c r="G60" i="4"/>
  <c r="I60" i="4"/>
  <c r="G39" i="4"/>
  <c r="M39" i="4"/>
  <c r="O70" i="4"/>
  <c r="N69" i="4"/>
  <c r="O69" i="4" s="1"/>
  <c r="N55" i="4"/>
  <c r="O55" i="4" s="1"/>
  <c r="O56" i="4"/>
  <c r="G93" i="4"/>
  <c r="K93" i="4"/>
  <c r="M93" i="4"/>
  <c r="O102" i="4"/>
  <c r="N101" i="4"/>
  <c r="O101" i="4" s="1"/>
  <c r="O26" i="4"/>
  <c r="N25" i="4"/>
  <c r="N8" i="4"/>
  <c r="O8" i="4" s="1"/>
  <c r="M8" i="4"/>
  <c r="K8" i="4"/>
  <c r="K77" i="4"/>
  <c r="G77" i="4"/>
  <c r="M77" i="4"/>
  <c r="E30" i="4"/>
  <c r="N31" i="4"/>
  <c r="K31" i="4"/>
  <c r="M31" i="4"/>
  <c r="N23" i="4"/>
  <c r="O23" i="4" s="1"/>
  <c r="K23" i="4"/>
  <c r="I23" i="4"/>
  <c r="M23" i="4"/>
  <c r="N65" i="4"/>
  <c r="O65" i="4" s="1"/>
  <c r="O66" i="4"/>
  <c r="I18" i="4"/>
  <c r="K18" i="4"/>
  <c r="M18" i="4"/>
  <c r="N18" i="4"/>
  <c r="O18" i="4" s="1"/>
  <c r="E35" i="4"/>
  <c r="K36" i="4"/>
  <c r="M36" i="4"/>
  <c r="N36" i="4"/>
  <c r="E10" i="4"/>
  <c r="K11" i="4"/>
  <c r="M11" i="4"/>
  <c r="N11" i="4"/>
  <c r="O11" i="4" s="1"/>
  <c r="G69" i="4"/>
  <c r="K69" i="4"/>
  <c r="M69" i="4"/>
  <c r="N43" i="4"/>
  <c r="O43" i="4" s="1"/>
  <c r="O44" i="4"/>
  <c r="G85" i="4"/>
  <c r="K85" i="4"/>
  <c r="M85" i="4"/>
  <c r="O52" i="4"/>
  <c r="N51" i="4"/>
  <c r="O51" i="4" s="1"/>
  <c r="K12" i="4"/>
  <c r="M12" i="4"/>
  <c r="N12" i="4"/>
  <c r="O12" i="4" s="1"/>
  <c r="K81" i="4"/>
  <c r="M81" i="4"/>
  <c r="G81" i="4"/>
  <c r="G19" i="4"/>
  <c r="I19" i="4"/>
  <c r="K19" i="4"/>
  <c r="M19" i="4"/>
  <c r="N19" i="4"/>
  <c r="O19" i="4" s="1"/>
  <c r="G105" i="4"/>
  <c r="K105" i="4"/>
  <c r="M105" i="4"/>
  <c r="K114" i="4"/>
  <c r="G114" i="4"/>
  <c r="I114" i="4"/>
  <c r="M114" i="4"/>
  <c r="E21" i="4"/>
  <c r="K22" i="4"/>
  <c r="I22" i="4"/>
  <c r="N22" i="4"/>
  <c r="M22" i="4"/>
  <c r="O61" i="4"/>
  <c r="N60" i="4"/>
  <c r="O60" i="4" s="1"/>
  <c r="K73" i="4"/>
  <c r="G73" i="4"/>
  <c r="M73" i="4"/>
  <c r="N85" i="4"/>
  <c r="O85" i="4" s="1"/>
  <c r="O86" i="4"/>
  <c r="G25" i="4"/>
  <c r="K25" i="4"/>
  <c r="M25" i="4"/>
  <c r="K32" i="4"/>
  <c r="N32" i="4"/>
  <c r="O32" i="4" s="1"/>
  <c r="M32" i="4"/>
  <c r="G13" i="4"/>
  <c r="K13" i="4"/>
  <c r="M13" i="4"/>
  <c r="N13" i="4"/>
  <c r="O111" i="4"/>
  <c r="N110" i="4"/>
  <c r="O110" i="4" s="1"/>
  <c r="K89" i="4"/>
  <c r="M89" i="4"/>
  <c r="G89" i="4"/>
  <c r="O74" i="4"/>
  <c r="N73" i="4"/>
  <c r="O73" i="4" s="1"/>
  <c r="G43" i="4"/>
  <c r="K43" i="4"/>
  <c r="M43" i="4"/>
  <c r="O106" i="4"/>
  <c r="N105" i="4"/>
  <c r="O105" i="4" s="1"/>
  <c r="N114" i="4"/>
  <c r="O114" i="4" s="1"/>
  <c r="O115" i="4"/>
  <c r="K65" i="4"/>
  <c r="G65" i="4"/>
  <c r="I65" i="4"/>
  <c r="M65" i="4"/>
  <c r="K51" i="4"/>
  <c r="G51" i="4"/>
  <c r="M51" i="4"/>
  <c r="O81" i="4"/>
  <c r="C119" i="4"/>
  <c r="G22" i="4"/>
  <c r="G23" i="4"/>
  <c r="G12" i="4"/>
  <c r="G11" i="4"/>
  <c r="O39" i="4"/>
  <c r="G31" i="4"/>
  <c r="G8" i="4"/>
  <c r="O13" i="4"/>
  <c r="G32" i="4"/>
  <c r="G36" i="4"/>
  <c r="G17" i="4"/>
  <c r="G18" i="4"/>
  <c r="G33" i="4"/>
  <c r="G7" i="4"/>
  <c r="F12" i="3"/>
  <c r="D12" i="3"/>
  <c r="C12" i="3"/>
  <c r="G11" i="3"/>
  <c r="E11" i="3"/>
  <c r="G10" i="3"/>
  <c r="E10" i="3"/>
  <c r="G9" i="3"/>
  <c r="E9" i="3"/>
  <c r="G8" i="3"/>
  <c r="E8" i="3"/>
  <c r="E7" i="3"/>
  <c r="K35" i="4" l="1"/>
  <c r="M35" i="4"/>
  <c r="M7" i="3"/>
  <c r="N7" i="3"/>
  <c r="K7" i="3"/>
  <c r="I7" i="3"/>
  <c r="K21" i="4"/>
  <c r="I21" i="4"/>
  <c r="M21" i="4"/>
  <c r="G21" i="4"/>
  <c r="O16" i="4"/>
  <c r="N15" i="4"/>
  <c r="O15" i="4" s="1"/>
  <c r="I9" i="3"/>
  <c r="N9" i="3"/>
  <c r="O9" i="3" s="1"/>
  <c r="K9" i="3"/>
  <c r="M9" i="3"/>
  <c r="N35" i="4"/>
  <c r="O35" i="4" s="1"/>
  <c r="O36" i="4"/>
  <c r="N30" i="4"/>
  <c r="O30" i="4" s="1"/>
  <c r="O31" i="4"/>
  <c r="K10" i="4"/>
  <c r="M10" i="4"/>
  <c r="N10" i="4"/>
  <c r="O10" i="4" s="1"/>
  <c r="K30" i="4"/>
  <c r="G30" i="4"/>
  <c r="M30" i="4"/>
  <c r="K11" i="3"/>
  <c r="I11" i="3"/>
  <c r="N11" i="3"/>
  <c r="O11" i="3" s="1"/>
  <c r="M11" i="3"/>
  <c r="K8" i="3"/>
  <c r="N8" i="3"/>
  <c r="O8" i="3" s="1"/>
  <c r="I8" i="3"/>
  <c r="M8" i="3"/>
  <c r="N10" i="3"/>
  <c r="O10" i="3" s="1"/>
  <c r="I10" i="3"/>
  <c r="K10" i="3"/>
  <c r="M10" i="3"/>
  <c r="O22" i="4"/>
  <c r="N21" i="4"/>
  <c r="O21" i="4" s="1"/>
  <c r="N6" i="4"/>
  <c r="O6" i="4" s="1"/>
  <c r="K6" i="4"/>
  <c r="I6" i="4"/>
  <c r="M6" i="4"/>
  <c r="E119" i="4"/>
  <c r="N119" i="4" s="1"/>
  <c r="O7" i="4"/>
  <c r="G6" i="4"/>
  <c r="G15" i="4"/>
  <c r="G10" i="4"/>
  <c r="G7" i="3"/>
  <c r="E12" i="3"/>
  <c r="F67" i="2"/>
  <c r="G70" i="2"/>
  <c r="E65" i="2"/>
  <c r="H67" i="2"/>
  <c r="D67" i="2"/>
  <c r="G64" i="2"/>
  <c r="F63" i="2"/>
  <c r="D63" i="2"/>
  <c r="J63" i="2" s="1"/>
  <c r="G61" i="2"/>
  <c r="G60" i="2"/>
  <c r="F59" i="2"/>
  <c r="H59" i="2"/>
  <c r="D59" i="2"/>
  <c r="G57" i="2"/>
  <c r="G56" i="2"/>
  <c r="F55" i="2"/>
  <c r="D55" i="2"/>
  <c r="G53" i="2"/>
  <c r="G52" i="2"/>
  <c r="F51" i="2"/>
  <c r="H51" i="2"/>
  <c r="D51" i="2"/>
  <c r="G49" i="2"/>
  <c r="F47" i="2"/>
  <c r="D47" i="2"/>
  <c r="I45" i="2"/>
  <c r="G45" i="2"/>
  <c r="I44" i="2"/>
  <c r="G44" i="2"/>
  <c r="F43" i="2"/>
  <c r="H43" i="2"/>
  <c r="I41" i="2"/>
  <c r="G41" i="2"/>
  <c r="E40" i="2"/>
  <c r="F39" i="2"/>
  <c r="D39" i="2"/>
  <c r="E37" i="2"/>
  <c r="H37" i="2" s="1"/>
  <c r="I37" i="2" s="1"/>
  <c r="E36" i="2"/>
  <c r="H36" i="2" s="1"/>
  <c r="I36" i="2" s="1"/>
  <c r="E35" i="2"/>
  <c r="F34" i="2"/>
  <c r="D34" i="2"/>
  <c r="E32" i="2"/>
  <c r="I31" i="2"/>
  <c r="G31" i="2"/>
  <c r="F29" i="2"/>
  <c r="D29" i="2"/>
  <c r="I27" i="2"/>
  <c r="G27" i="2"/>
  <c r="I26" i="2"/>
  <c r="G26" i="2"/>
  <c r="F25" i="2"/>
  <c r="D25" i="2"/>
  <c r="H23" i="2"/>
  <c r="F20" i="2"/>
  <c r="D20" i="2"/>
  <c r="E18" i="2"/>
  <c r="I17" i="2"/>
  <c r="G17" i="2"/>
  <c r="G16" i="2"/>
  <c r="I15" i="2"/>
  <c r="G15" i="2"/>
  <c r="F14" i="2"/>
  <c r="E12" i="2"/>
  <c r="H12" i="2" s="1"/>
  <c r="E11" i="2"/>
  <c r="E10" i="2"/>
  <c r="H9" i="2"/>
  <c r="F8" i="2"/>
  <c r="D8" i="2"/>
  <c r="F12" i="1"/>
  <c r="D12" i="1"/>
  <c r="C12" i="1"/>
  <c r="G11" i="1"/>
  <c r="E11" i="1"/>
  <c r="I11" i="1" s="1"/>
  <c r="J11" i="1" s="1"/>
  <c r="G10" i="1"/>
  <c r="E10" i="1"/>
  <c r="I10" i="1" s="1"/>
  <c r="J10" i="1" s="1"/>
  <c r="G9" i="1"/>
  <c r="E9" i="1"/>
  <c r="I9" i="1" s="1"/>
  <c r="G8" i="1"/>
  <c r="E8" i="1"/>
  <c r="E7" i="1"/>
  <c r="G7" i="1" s="1"/>
  <c r="H65" i="2" l="1"/>
  <c r="E63" i="2"/>
  <c r="N12" i="3"/>
  <c r="O12" i="3" s="1"/>
  <c r="O7" i="3"/>
  <c r="I7" i="1"/>
  <c r="J7" i="1" s="1"/>
  <c r="G12" i="3"/>
  <c r="K12" i="3"/>
  <c r="I12" i="3"/>
  <c r="M12" i="3"/>
  <c r="I12" i="1"/>
  <c r="J12" i="1" s="1"/>
  <c r="K119" i="4"/>
  <c r="I119" i="4"/>
  <c r="M119" i="4"/>
  <c r="G119" i="4"/>
  <c r="O119" i="4"/>
  <c r="H40" i="2"/>
  <c r="H39" i="2" s="1"/>
  <c r="E39" i="2"/>
  <c r="H35" i="2"/>
  <c r="I35" i="2" s="1"/>
  <c r="E34" i="2"/>
  <c r="H34" i="2" s="1"/>
  <c r="H30" i="2"/>
  <c r="E29" i="2"/>
  <c r="H29" i="2" s="1"/>
  <c r="D71" i="2"/>
  <c r="H21" i="2"/>
  <c r="E20" i="2"/>
  <c r="H55" i="2"/>
  <c r="E12" i="1"/>
  <c r="E14" i="2"/>
  <c r="H14" i="2" s="1"/>
  <c r="H18" i="2"/>
  <c r="I18" i="2" s="1"/>
  <c r="G12" i="1"/>
  <c r="G25" i="2"/>
  <c r="H25" i="2"/>
  <c r="H47" i="2"/>
  <c r="H48" i="2"/>
  <c r="H22" i="2"/>
  <c r="I22" i="2" s="1"/>
  <c r="G32" i="2"/>
  <c r="H32" i="2"/>
  <c r="I32" i="2" s="1"/>
  <c r="G11" i="2"/>
  <c r="H11" i="2"/>
  <c r="I11" i="2" s="1"/>
  <c r="G10" i="2"/>
  <c r="H10" i="2"/>
  <c r="I10" i="2" s="1"/>
  <c r="O25" i="4"/>
  <c r="G43" i="2"/>
  <c r="I14" i="2"/>
  <c r="G14" i="2"/>
  <c r="I9" i="2"/>
  <c r="I30" i="2"/>
  <c r="I70" i="2"/>
  <c r="H63" i="2"/>
  <c r="F71" i="2"/>
  <c r="I23" i="2"/>
  <c r="G23" i="2"/>
  <c r="I43" i="2"/>
  <c r="G37" i="2"/>
  <c r="G9" i="2"/>
  <c r="G18" i="2"/>
  <c r="G22" i="2"/>
  <c r="I16" i="2"/>
  <c r="G39" i="2"/>
  <c r="G30" i="2"/>
  <c r="G36" i="2"/>
  <c r="G48" i="2"/>
  <c r="E8" i="2"/>
  <c r="G35" i="2"/>
  <c r="G40" i="2"/>
  <c r="I8" i="1"/>
  <c r="H8" i="2" l="1"/>
  <c r="I8" i="2" s="1"/>
  <c r="E71" i="2"/>
  <c r="F72" i="2" s="1"/>
  <c r="G8" i="2"/>
  <c r="H20" i="2"/>
  <c r="I20" i="2" s="1"/>
  <c r="G20" i="2"/>
  <c r="I29" i="2"/>
  <c r="G29" i="2"/>
  <c r="G34" i="2"/>
  <c r="I25" i="2"/>
  <c r="H71" i="2" l="1"/>
</calcChain>
</file>

<file path=xl/sharedStrings.xml><?xml version="1.0" encoding="utf-8"?>
<sst xmlns="http://schemas.openxmlformats.org/spreadsheetml/2006/main" count="236" uniqueCount="77">
  <si>
    <t>SUMARIO TAXA EXEKUSAUN AUTORIDADE MUNICIPAL DE LAUTEM</t>
  </si>
  <si>
    <t>PERIODO  JANEIRO - DEZEMBRU    DE 2025</t>
  </si>
  <si>
    <t>No</t>
  </si>
  <si>
    <t>kategoria Orsamento</t>
  </si>
  <si>
    <t xml:space="preserve">Alokasaun Annual  </t>
  </si>
  <si>
    <t xml:space="preserve">Alterasaun </t>
  </si>
  <si>
    <t>Alokasaun Final</t>
  </si>
  <si>
    <t>Gastu Aktual</t>
  </si>
  <si>
    <t>%</t>
  </si>
  <si>
    <t>Balansu</t>
  </si>
  <si>
    <t>Salario e Vencimento</t>
  </si>
  <si>
    <t>Bens Servicos Correntes</t>
  </si>
  <si>
    <t>Transferencia Publicas</t>
  </si>
  <si>
    <t>Capital Menor</t>
  </si>
  <si>
    <t xml:space="preserve"> </t>
  </si>
  <si>
    <t>Capital de Desenvolvimento</t>
  </si>
  <si>
    <t xml:space="preserve">Total  </t>
  </si>
  <si>
    <t>Prepra husi :</t>
  </si>
  <si>
    <t>Martinho Esteves</t>
  </si>
  <si>
    <t>Melio de Jesus, S.H</t>
  </si>
  <si>
    <t>Director do Servico Municipal de Financasda da Autoridade Municipal de Lautem</t>
  </si>
  <si>
    <t>Presidente da Autoridade Municipal de Lautem</t>
  </si>
  <si>
    <t>Lospalos, 8 de Janeiro 2026</t>
  </si>
  <si>
    <t xml:space="preserve">  EZEKUSAUN KADA SERVICOS MUNICIPAL POR KATEGORIA (OGE 2025)</t>
  </si>
  <si>
    <t>Servicos Municipal</t>
  </si>
  <si>
    <t>Alokasaun Annual</t>
  </si>
  <si>
    <t>Sekratariadu Adm. Munisipiu (0510101)</t>
  </si>
  <si>
    <t xml:space="preserve">Servisu Munisipal Saude (0510201) </t>
  </si>
  <si>
    <t xml:space="preserve"> - </t>
  </si>
  <si>
    <t>Servisu Munisipal Edukasaun (0510301)</t>
  </si>
  <si>
    <t>Servisu Munisipal Agrikultura (0510401)</t>
  </si>
  <si>
    <t>Servisu Munisipal Obras Publikas e Transporte (0510501)</t>
  </si>
  <si>
    <t>Servisu Munisipal Agua Saneamentu Basiku no Ambiente (0510601)</t>
  </si>
  <si>
    <t>Servisu Munisipal Gestaun Merkadu e Turismo (0510701)</t>
  </si>
  <si>
    <t>Servisu Munisipal Registu Notariadu e Kadastrais (0510801)</t>
  </si>
  <si>
    <t>Posto Adm. (0510901)</t>
  </si>
  <si>
    <t>Servisu Munisipal Assaun Sosial     (0511001)</t>
  </si>
  <si>
    <t xml:space="preserve">Servisu Munisipal Protesaun Civil e Gestaun Dezastre Naturais   (0511101)  </t>
  </si>
  <si>
    <t xml:space="preserve">Servisu Munisipal Sequransa Alimentar  (0511201)     </t>
  </si>
  <si>
    <t>SMPID (0511301)</t>
  </si>
  <si>
    <t xml:space="preserve">  Serviço Municipal de Apoio ao Programa Nacional de Desenvolvimento (0511401) </t>
  </si>
  <si>
    <t>Total</t>
  </si>
  <si>
    <t>TP</t>
  </si>
  <si>
    <t>PERIODO  JANEIRO - MARCO DE 2026</t>
  </si>
  <si>
    <t xml:space="preserve">  0510101 Serviço Municipal de Finanças</t>
  </si>
  <si>
    <t xml:space="preserve">  0510201 Serviços Municipal de Saúde</t>
  </si>
  <si>
    <t xml:space="preserve"> 0510301 Serviços Municipal de Educação</t>
  </si>
  <si>
    <t xml:space="preserve">    0510401 Serviços Municipal de Agricultura</t>
  </si>
  <si>
    <t xml:space="preserve">  0510501 Serviços Municipal de Obras Públicas e Transportes</t>
  </si>
  <si>
    <t>0510601 Serviços Municipal de Água, Saneamento Básico e Ambiente</t>
  </si>
  <si>
    <t xml:space="preserve">  0510701 Serviços Municipal de Gestão Mercados e Turismo</t>
  </si>
  <si>
    <t xml:space="preserve"> 0510801 Serviços Municipal de Registos, Notariado e Cadastrais</t>
  </si>
  <si>
    <t>0511001 Serviços Municipal de Ação Social</t>
  </si>
  <si>
    <t>0511101 Serviço Municipal de Proteção Civil e Gestão de Desastres Na</t>
  </si>
  <si>
    <t xml:space="preserve">  0511201 Serviços Municipal de Segurança Alimentar</t>
  </si>
  <si>
    <t>0511301 Secretaria Municipal de Planeamento e Desenvolvimento Integrado</t>
  </si>
  <si>
    <t>0511401 Serviço Municipal de Apoio ao Programa Nacional de Desenvolvimento</t>
  </si>
  <si>
    <t xml:space="preserve">   0511500 Gabinete do Presidente da Autoridade Municipal</t>
  </si>
  <si>
    <t xml:space="preserve"> 0511700 Administração do Posto Adm. Tutuala</t>
  </si>
  <si>
    <t>0511600 Administração do Posto Adm, Iliomar</t>
  </si>
  <si>
    <t xml:space="preserve"> 0511800 Administração do Posto Adm. Lospalos</t>
  </si>
  <si>
    <t>0511900 Administração do Posto Adm. Luro</t>
  </si>
  <si>
    <t xml:space="preserve">      0512000 Administração do Posto Adm. Lautem</t>
  </si>
  <si>
    <t xml:space="preserve"> 0512100 Administração do Posto Adm. Lore</t>
  </si>
  <si>
    <t xml:space="preserve">  EZEKUSAUN KADA SERVICOS MUNICIPAL POR KATEGORIA (OGE 2026)</t>
  </si>
  <si>
    <t xml:space="preserve"> 0512200 Agência Municipal de Planeamento </t>
  </si>
  <si>
    <t xml:space="preserve">0512300 Agência Municipal de Inspeção/Fiscalizacao
</t>
  </si>
  <si>
    <t xml:space="preserve">0512400 Servico Municipal Recursu Humanu)
</t>
  </si>
  <si>
    <t>Capital Minor</t>
  </si>
  <si>
    <t xml:space="preserve">0512600 Servico Municipal Aprovizionamento
</t>
  </si>
  <si>
    <t xml:space="preserve">0512700 SMANGens
</t>
  </si>
  <si>
    <r>
      <t xml:space="preserve"> </t>
    </r>
    <r>
      <rPr>
        <sz val="11"/>
        <color rgb="FF000000"/>
        <rFont val="Aptos"/>
        <family val="2"/>
      </rPr>
      <t xml:space="preserve"> 0512500 Servico Municipal Patriomonia e Logistic</t>
    </r>
  </si>
  <si>
    <t>Obligasi</t>
  </si>
  <si>
    <t>Komitmento</t>
  </si>
  <si>
    <t>Akt+Obl+Komt</t>
  </si>
  <si>
    <t>Obiligasi</t>
  </si>
  <si>
    <t>Aktl+Obl+Komt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</si>
</sst>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##,###.00"/>
    <numFmt numFmtId="166" formatCode="_(* #,##0.0_);_(* \(#,##0.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w Cen MT"/>
      <family val="2"/>
    </font>
    <font>
      <b/>
      <sz val="12"/>
      <color theme="1"/>
      <name val="Tw Cen MT"/>
      <family val="2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b/>
      <sz val="12"/>
      <color rgb="FF000000"/>
      <name val="Tw Cen MT"/>
      <family val="2"/>
    </font>
    <font>
      <sz val="11"/>
      <color indexed="8"/>
      <name val="Tw Cen MT"/>
      <family val="2"/>
    </font>
    <font>
      <b/>
      <u/>
      <sz val="12"/>
      <color theme="1"/>
      <name val="Tw Cen MT"/>
      <family val="2"/>
    </font>
    <font>
      <b/>
      <shadow/>
      <sz val="12"/>
      <color rgb="FF000000"/>
      <name val="Tw Cen MT"/>
      <family val="2"/>
    </font>
    <font>
      <sz val="12"/>
      <color rgb="FF000000"/>
      <name val="Tw Cen MT"/>
      <family val="2"/>
    </font>
    <font>
      <sz val="12"/>
      <color indexed="8"/>
      <name val="Tw Cen MT"/>
      <family val="2"/>
    </font>
    <font>
      <sz val="10"/>
      <name val="Arial"/>
      <family val="2"/>
    </font>
    <font>
      <sz val="8"/>
      <color indexed="8"/>
      <name val="Verdana"/>
      <family val="2"/>
    </font>
    <font>
      <b/>
      <sz val="11"/>
      <color indexed="8"/>
      <name val="Tw Cen MT"/>
      <family val="2"/>
    </font>
    <font>
      <sz val="10"/>
      <color indexed="8"/>
      <name val="Verdana"/>
      <family val="2"/>
    </font>
    <font>
      <sz val="11"/>
      <color indexed="8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hadow/>
      <sz val="12"/>
      <color rgb="FF000000"/>
      <name val="Tw Cen MT"/>
      <family val="2"/>
    </font>
    <font>
      <sz val="10"/>
      <color indexed="8"/>
      <name val="Tw Cen MT"/>
      <family val="2"/>
    </font>
    <font>
      <sz val="11"/>
      <name val="Tw Cen MT"/>
      <family val="2"/>
    </font>
    <font>
      <sz val="10"/>
      <name val="Tw Cen MT"/>
      <family val="2"/>
    </font>
    <font>
      <sz val="10"/>
      <color theme="1"/>
      <name val="Tw Cen MT"/>
      <family val="2"/>
    </font>
    <font>
      <sz val="11"/>
      <color theme="1"/>
      <name val="Aptos"/>
      <family val="2"/>
    </font>
    <font>
      <b/>
      <sz val="11"/>
      <color theme="1"/>
      <name val="Aptos"/>
      <family val="2"/>
    </font>
    <font>
      <sz val="11"/>
      <color indexed="8"/>
      <name val="Aptos"/>
      <family val="2"/>
    </font>
    <font>
      <sz val="11"/>
      <name val="Aptos"/>
      <family val="2"/>
    </font>
    <font>
      <b/>
      <shadow/>
      <sz val="11"/>
      <color rgb="FF000000"/>
      <name val="Aptos"/>
      <family val="2"/>
    </font>
    <font>
      <sz val="11"/>
      <color rgb="FF000000"/>
      <name val="Aptos"/>
      <family val="2"/>
    </font>
    <font>
      <shadow/>
      <sz val="11"/>
      <color rgb="FF000000"/>
      <name val="Aptos"/>
      <family val="2"/>
    </font>
    <font>
      <sz val="11"/>
      <color rgb="FFFFFFFF"/>
      <name val="Aptos"/>
      <family val="2"/>
    </font>
    <font>
      <b/>
      <shadow/>
      <sz val="11"/>
      <color rgb="FF000000"/>
      <name val="Tw Cen MT"/>
      <family val="2"/>
    </font>
    <font>
      <sz val="11"/>
      <color rgb="FF000000"/>
      <name val="Tw Cen MT"/>
      <family val="2"/>
    </font>
    <font>
      <shadow/>
      <sz val="11"/>
      <color rgb="FF000000"/>
      <name val="Tw Cen MT"/>
      <family val="2"/>
    </font>
    <font>
      <b/>
      <sz val="10"/>
      <color theme="1"/>
      <name val="Tw Cen MT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7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3" xfId="0" applyFont="1" applyBorder="1"/>
    <xf numFmtId="0" fontId="3" fillId="0" borderId="0" xfId="0" applyFont="1"/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5" xfId="0" applyFont="1" applyBorder="1"/>
    <xf numFmtId="0" fontId="5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left" vertical="center" wrapText="1"/>
    </xf>
    <xf numFmtId="44" fontId="5" fillId="0" borderId="9" xfId="2" applyFont="1" applyBorder="1" applyAlignment="1">
      <alignment vertical="center" wrapText="1"/>
    </xf>
    <xf numFmtId="44" fontId="4" fillId="0" borderId="9" xfId="2" applyFont="1" applyBorder="1" applyAlignment="1">
      <alignment vertical="center" wrapText="1"/>
    </xf>
    <xf numFmtId="44" fontId="8" fillId="4" borderId="13" xfId="2" applyFont="1" applyFill="1" applyBorder="1" applyAlignment="1" applyProtection="1">
      <alignment horizontal="right" vertical="center" wrapText="1"/>
    </xf>
    <xf numFmtId="164" fontId="5" fillId="0" borderId="9" xfId="1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4" fontId="5" fillId="0" borderId="9" xfId="0" applyNumberFormat="1" applyFont="1" applyBorder="1" applyAlignment="1">
      <alignment vertical="center"/>
    </xf>
    <xf numFmtId="9" fontId="5" fillId="0" borderId="9" xfId="3" applyFont="1" applyBorder="1" applyAlignment="1">
      <alignment horizontal="center" vertical="center"/>
    </xf>
    <xf numFmtId="44" fontId="3" fillId="0" borderId="0" xfId="0" applyNumberFormat="1" applyFont="1"/>
    <xf numFmtId="44" fontId="3" fillId="0" borderId="0" xfId="2" applyFont="1"/>
    <xf numFmtId="0" fontId="4" fillId="3" borderId="12" xfId="0" applyFont="1" applyFill="1" applyBorder="1" applyAlignment="1">
      <alignment horizontal="left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/>
    <xf numFmtId="0" fontId="4" fillId="3" borderId="9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wrapText="1"/>
    </xf>
    <xf numFmtId="0" fontId="4" fillId="3" borderId="14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center" vertical="center" wrapText="1"/>
    </xf>
    <xf numFmtId="44" fontId="5" fillId="5" borderId="14" xfId="2" applyFont="1" applyFill="1" applyBorder="1" applyAlignment="1">
      <alignment horizontal="center" vertical="center" wrapText="1"/>
    </xf>
    <xf numFmtId="44" fontId="5" fillId="5" borderId="9" xfId="2" applyFont="1" applyFill="1" applyBorder="1" applyAlignment="1">
      <alignment horizontal="center" vertical="center" wrapText="1"/>
    </xf>
    <xf numFmtId="44" fontId="5" fillId="5" borderId="3" xfId="2" applyFont="1" applyFill="1" applyBorder="1" applyAlignment="1">
      <alignment horizontal="center" vertical="center" wrapText="1"/>
    </xf>
    <xf numFmtId="1" fontId="5" fillId="5" borderId="9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44" fontId="5" fillId="5" borderId="14" xfId="0" applyNumberFormat="1" applyFont="1" applyFill="1" applyBorder="1" applyAlignment="1">
      <alignment horizontal="center" vertical="center"/>
    </xf>
    <xf numFmtId="9" fontId="5" fillId="0" borderId="14" xfId="3" applyFont="1" applyBorder="1" applyAlignment="1">
      <alignment horizontal="center" vertical="center"/>
    </xf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5" fillId="0" borderId="0" xfId="0" applyFont="1"/>
    <xf numFmtId="0" fontId="4" fillId="6" borderId="9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 wrapText="1"/>
    </xf>
    <xf numFmtId="9" fontId="4" fillId="6" borderId="9" xfId="3" applyFont="1" applyFill="1" applyBorder="1" applyAlignment="1">
      <alignment horizontal="center" vertical="center"/>
    </xf>
    <xf numFmtId="165" fontId="13" fillId="0" borderId="9" xfId="0" applyNumberFormat="1" applyFont="1" applyBorder="1" applyAlignment="1">
      <alignment horizontal="right" vertical="center"/>
    </xf>
    <xf numFmtId="9" fontId="3" fillId="8" borderId="9" xfId="0" applyNumberFormat="1" applyFont="1" applyFill="1" applyBorder="1" applyAlignment="1">
      <alignment vertical="center"/>
    </xf>
    <xf numFmtId="44" fontId="14" fillId="4" borderId="13" xfId="2" applyFont="1" applyFill="1" applyBorder="1" applyAlignment="1" applyProtection="1">
      <alignment horizontal="right" vertical="center" wrapText="1"/>
    </xf>
    <xf numFmtId="44" fontId="3" fillId="3" borderId="9" xfId="0" applyNumberFormat="1" applyFont="1" applyFill="1" applyBorder="1" applyAlignment="1">
      <alignment vertical="center"/>
    </xf>
    <xf numFmtId="0" fontId="10" fillId="7" borderId="9" xfId="0" applyFont="1" applyFill="1" applyBorder="1" applyAlignment="1">
      <alignment horizontal="left" vertical="center" wrapText="1" readingOrder="1"/>
    </xf>
    <xf numFmtId="44" fontId="16" fillId="4" borderId="9" xfId="2" applyFont="1" applyFill="1" applyBorder="1" applyAlignment="1" applyProtection="1">
      <alignment horizontal="center" vertical="center" wrapText="1"/>
    </xf>
    <xf numFmtId="0" fontId="17" fillId="4" borderId="13" xfId="0" applyFont="1" applyFill="1" applyBorder="1" applyAlignment="1">
      <alignment horizontal="right" vertical="center" wrapText="1"/>
    </xf>
    <xf numFmtId="9" fontId="18" fillId="3" borderId="9" xfId="0" applyNumberFormat="1" applyFont="1" applyFill="1" applyBorder="1" applyAlignment="1">
      <alignment horizontal="center" vertical="center"/>
    </xf>
    <xf numFmtId="44" fontId="19" fillId="0" borderId="9" xfId="0" applyNumberFormat="1" applyFont="1" applyBorder="1" applyAlignment="1">
      <alignment horizontal="center" vertical="center"/>
    </xf>
    <xf numFmtId="44" fontId="21" fillId="4" borderId="13" xfId="2" applyFont="1" applyFill="1" applyBorder="1" applyAlignment="1" applyProtection="1">
      <alignment horizontal="right" vertical="center" wrapText="1"/>
    </xf>
    <xf numFmtId="9" fontId="3" fillId="3" borderId="9" xfId="0" applyNumberFormat="1" applyFont="1" applyFill="1" applyBorder="1" applyAlignment="1">
      <alignment vertical="center"/>
    </xf>
    <xf numFmtId="44" fontId="3" fillId="3" borderId="9" xfId="0" applyNumberFormat="1" applyFont="1" applyFill="1" applyBorder="1"/>
    <xf numFmtId="0" fontId="0" fillId="3" borderId="0" xfId="0" applyFill="1"/>
    <xf numFmtId="0" fontId="11" fillId="3" borderId="9" xfId="0" applyFont="1" applyFill="1" applyBorder="1" applyAlignment="1">
      <alignment horizontal="left" vertical="center" wrapText="1" readingOrder="1"/>
    </xf>
    <xf numFmtId="44" fontId="8" fillId="4" borderId="13" xfId="2" applyFont="1" applyFill="1" applyBorder="1" applyAlignment="1" applyProtection="1">
      <alignment horizontal="center" vertical="center" wrapText="1" readingOrder="1"/>
    </xf>
    <xf numFmtId="44" fontId="5" fillId="0" borderId="9" xfId="2" applyFont="1" applyBorder="1" applyAlignment="1">
      <alignment horizontal="center" vertical="center" readingOrder="1"/>
    </xf>
    <xf numFmtId="44" fontId="22" fillId="0" borderId="9" xfId="2" applyFont="1" applyBorder="1" applyAlignment="1">
      <alignment horizontal="right"/>
    </xf>
    <xf numFmtId="9" fontId="5" fillId="0" borderId="9" xfId="0" applyNumberFormat="1" applyFont="1" applyBorder="1" applyAlignment="1">
      <alignment horizontal="center" vertical="center" readingOrder="1"/>
    </xf>
    <xf numFmtId="44" fontId="5" fillId="3" borderId="9" xfId="0" applyNumberFormat="1" applyFont="1" applyFill="1" applyBorder="1" applyAlignment="1">
      <alignment horizontal="center" vertical="center" readingOrder="1"/>
    </xf>
    <xf numFmtId="9" fontId="0" fillId="7" borderId="9" xfId="0" applyNumberFormat="1" applyFill="1" applyBorder="1" applyAlignment="1">
      <alignment horizontal="center" vertical="center"/>
    </xf>
    <xf numFmtId="44" fontId="21" fillId="4" borderId="13" xfId="2" applyFont="1" applyFill="1" applyBorder="1" applyAlignment="1" applyProtection="1">
      <alignment horizontal="center" vertical="center" wrapText="1"/>
    </xf>
    <xf numFmtId="9" fontId="0" fillId="0" borderId="9" xfId="0" applyNumberFormat="1" applyBorder="1" applyAlignment="1">
      <alignment horizontal="center" vertical="center"/>
    </xf>
    <xf numFmtId="44" fontId="0" fillId="0" borderId="9" xfId="2" applyFont="1" applyBorder="1" applyAlignment="1">
      <alignment horizontal="center" vertical="center"/>
    </xf>
    <xf numFmtId="9" fontId="0" fillId="3" borderId="9" xfId="0" applyNumberFormat="1" applyFill="1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0" fontId="20" fillId="3" borderId="14" xfId="0" applyFont="1" applyFill="1" applyBorder="1" applyAlignment="1">
      <alignment horizontal="left" vertical="center" wrapText="1" readingOrder="1"/>
    </xf>
    <xf numFmtId="44" fontId="14" fillId="4" borderId="13" xfId="2" applyFont="1" applyFill="1" applyBorder="1" applyAlignment="1" applyProtection="1">
      <alignment horizontal="center" vertical="center" wrapText="1"/>
    </xf>
    <xf numFmtId="44" fontId="23" fillId="0" borderId="9" xfId="2" applyFont="1" applyBorder="1" applyAlignment="1">
      <alignment horizontal="right" vertical="center"/>
    </xf>
    <xf numFmtId="44" fontId="0" fillId="3" borderId="9" xfId="0" applyNumberFormat="1" applyFill="1" applyBorder="1" applyAlignment="1">
      <alignment horizontal="center" vertical="center"/>
    </xf>
    <xf numFmtId="4" fontId="14" fillId="4" borderId="13" xfId="0" applyNumberFormat="1" applyFont="1" applyFill="1" applyBorder="1" applyAlignment="1">
      <alignment horizontal="right" vertical="center" wrapText="1"/>
    </xf>
    <xf numFmtId="44" fontId="0" fillId="7" borderId="9" xfId="2" applyFont="1" applyFill="1" applyBorder="1" applyAlignment="1">
      <alignment horizontal="center" vertical="center"/>
    </xf>
    <xf numFmtId="44" fontId="0" fillId="7" borderId="9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9" fontId="0" fillId="3" borderId="9" xfId="0" applyNumberFormat="1" applyFill="1" applyBorder="1" applyAlignment="1">
      <alignment vertical="center"/>
    </xf>
    <xf numFmtId="44" fontId="0" fillId="3" borderId="9" xfId="2" applyFont="1" applyFill="1" applyBorder="1" applyAlignment="1">
      <alignment horizontal="center" vertical="center"/>
    </xf>
    <xf numFmtId="44" fontId="14" fillId="4" borderId="16" xfId="2" applyFont="1" applyFill="1" applyBorder="1" applyAlignment="1" applyProtection="1">
      <alignment horizontal="right" vertical="center" wrapText="1"/>
    </xf>
    <xf numFmtId="44" fontId="14" fillId="4" borderId="9" xfId="2" applyFont="1" applyFill="1" applyBorder="1" applyAlignment="1" applyProtection="1">
      <alignment horizontal="center" vertical="center" wrapText="1"/>
    </xf>
    <xf numFmtId="165" fontId="13" fillId="0" borderId="9" xfId="0" applyNumberFormat="1" applyFont="1" applyBorder="1" applyAlignment="1">
      <alignment horizontal="right"/>
    </xf>
    <xf numFmtId="44" fontId="0" fillId="3" borderId="9" xfId="2" applyFont="1" applyFill="1" applyBorder="1" applyAlignment="1">
      <alignment vertical="center"/>
    </xf>
    <xf numFmtId="165" fontId="13" fillId="0" borderId="9" xfId="0" applyNumberFormat="1" applyFont="1" applyBorder="1" applyAlignment="1">
      <alignment horizontal="center" vertical="center"/>
    </xf>
    <xf numFmtId="165" fontId="0" fillId="7" borderId="9" xfId="2" applyNumberFormat="1" applyFont="1" applyFill="1" applyBorder="1" applyAlignment="1">
      <alignment horizontal="center" vertical="center"/>
    </xf>
    <xf numFmtId="44" fontId="0" fillId="0" borderId="9" xfId="2" applyFont="1" applyBorder="1"/>
    <xf numFmtId="164" fontId="0" fillId="3" borderId="9" xfId="1" applyNumberFormat="1" applyFont="1" applyFill="1" applyBorder="1" applyAlignment="1">
      <alignment horizontal="center" vertical="center"/>
    </xf>
    <xf numFmtId="44" fontId="0" fillId="3" borderId="9" xfId="0" applyNumberFormat="1" applyFill="1" applyBorder="1" applyAlignment="1">
      <alignment vertical="center"/>
    </xf>
    <xf numFmtId="165" fontId="23" fillId="0" borderId="9" xfId="0" applyNumberFormat="1" applyFont="1" applyBorder="1" applyAlignment="1">
      <alignment horizontal="right" vertical="center"/>
    </xf>
    <xf numFmtId="0" fontId="3" fillId="3" borderId="9" xfId="0" applyFont="1" applyFill="1" applyBorder="1" applyAlignment="1">
      <alignment horizontal="left" vertical="center" wrapText="1" readingOrder="1"/>
    </xf>
    <xf numFmtId="44" fontId="0" fillId="0" borderId="9" xfId="2" applyFont="1" applyBorder="1" applyAlignment="1">
      <alignment vertical="center"/>
    </xf>
    <xf numFmtId="44" fontId="0" fillId="0" borderId="14" xfId="2" applyFont="1" applyBorder="1" applyAlignment="1">
      <alignment vertical="center"/>
    </xf>
    <xf numFmtId="0" fontId="4" fillId="9" borderId="9" xfId="0" applyFont="1" applyFill="1" applyBorder="1" applyAlignment="1">
      <alignment horizontal="center" vertical="center"/>
    </xf>
    <xf numFmtId="44" fontId="4" fillId="9" borderId="9" xfId="0" applyNumberFormat="1" applyFont="1" applyFill="1" applyBorder="1" applyAlignment="1">
      <alignment horizontal="center" vertical="center"/>
    </xf>
    <xf numFmtId="9" fontId="5" fillId="3" borderId="9" xfId="0" applyNumberFormat="1" applyFont="1" applyFill="1" applyBorder="1" applyAlignment="1">
      <alignment horizontal="center" vertical="center"/>
    </xf>
    <xf numFmtId="9" fontId="5" fillId="8" borderId="9" xfId="0" applyNumberFormat="1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44" fontId="5" fillId="3" borderId="9" xfId="0" applyNumberFormat="1" applyFont="1" applyFill="1" applyBorder="1" applyAlignment="1">
      <alignment vertical="center"/>
    </xf>
    <xf numFmtId="9" fontId="4" fillId="9" borderId="9" xfId="0" applyNumberFormat="1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44" fontId="27" fillId="4" borderId="9" xfId="2" applyFont="1" applyFill="1" applyBorder="1" applyAlignment="1" applyProtection="1">
      <alignment horizontal="right" vertical="center" wrapText="1"/>
    </xf>
    <xf numFmtId="44" fontId="25" fillId="7" borderId="9" xfId="0" applyNumberFormat="1" applyFont="1" applyFill="1" applyBorder="1" applyAlignment="1">
      <alignment horizontal="center" vertical="center" readingOrder="1"/>
    </xf>
    <xf numFmtId="9" fontId="25" fillId="7" borderId="9" xfId="0" applyNumberFormat="1" applyFont="1" applyFill="1" applyBorder="1" applyAlignment="1">
      <alignment horizontal="center" vertical="center" readingOrder="1"/>
    </xf>
    <xf numFmtId="44" fontId="27" fillId="4" borderId="9" xfId="2" applyFont="1" applyFill="1" applyBorder="1" applyAlignment="1" applyProtection="1">
      <alignment horizontal="center" vertical="center" wrapText="1" readingOrder="1"/>
    </xf>
    <xf numFmtId="44" fontId="25" fillId="0" borderId="9" xfId="2" applyFont="1" applyBorder="1" applyAlignment="1">
      <alignment horizontal="center" vertical="center" readingOrder="1"/>
    </xf>
    <xf numFmtId="9" fontId="25" fillId="0" borderId="9" xfId="0" applyNumberFormat="1" applyFont="1" applyBorder="1" applyAlignment="1">
      <alignment horizontal="center" vertical="center" readingOrder="1"/>
    </xf>
    <xf numFmtId="44" fontId="25" fillId="3" borderId="9" xfId="0" applyNumberFormat="1" applyFont="1" applyFill="1" applyBorder="1" applyAlignment="1">
      <alignment horizontal="center" vertical="center" readingOrder="1"/>
    </xf>
    <xf numFmtId="44" fontId="25" fillId="7" borderId="9" xfId="0" applyNumberFormat="1" applyFont="1" applyFill="1" applyBorder="1" applyAlignment="1">
      <alignment vertical="center"/>
    </xf>
    <xf numFmtId="9" fontId="25" fillId="7" borderId="9" xfId="0" applyNumberFormat="1" applyFont="1" applyFill="1" applyBorder="1" applyAlignment="1">
      <alignment vertical="center"/>
    </xf>
    <xf numFmtId="9" fontId="25" fillId="7" borderId="9" xfId="0" applyNumberFormat="1" applyFont="1" applyFill="1" applyBorder="1" applyAlignment="1">
      <alignment horizontal="center" vertical="center"/>
    </xf>
    <xf numFmtId="9" fontId="25" fillId="0" borderId="9" xfId="0" applyNumberFormat="1" applyFont="1" applyBorder="1" applyAlignment="1">
      <alignment horizontal="center" vertical="center"/>
    </xf>
    <xf numFmtId="44" fontId="25" fillId="0" borderId="9" xfId="0" applyNumberFormat="1" applyFont="1" applyBorder="1" applyAlignment="1">
      <alignment horizontal="center" vertical="center"/>
    </xf>
    <xf numFmtId="9" fontId="25" fillId="0" borderId="14" xfId="0" applyNumberFormat="1" applyFont="1" applyBorder="1" applyAlignment="1">
      <alignment horizontal="center" vertical="center"/>
    </xf>
    <xf numFmtId="44" fontId="25" fillId="7" borderId="9" xfId="2" applyFont="1" applyFill="1" applyBorder="1" applyAlignment="1">
      <alignment vertical="center"/>
    </xf>
    <xf numFmtId="9" fontId="25" fillId="7" borderId="9" xfId="1" applyNumberFormat="1" applyFont="1" applyFill="1" applyBorder="1" applyAlignment="1">
      <alignment horizontal="center" vertical="center"/>
    </xf>
    <xf numFmtId="44" fontId="25" fillId="0" borderId="9" xfId="2" applyFont="1" applyBorder="1" applyAlignment="1">
      <alignment horizontal="center" vertical="center"/>
    </xf>
    <xf numFmtId="9" fontId="25" fillId="0" borderId="9" xfId="1" applyNumberFormat="1" applyFont="1" applyBorder="1" applyAlignment="1">
      <alignment horizontal="center" vertical="center"/>
    </xf>
    <xf numFmtId="44" fontId="25" fillId="3" borderId="9" xfId="0" applyNumberFormat="1" applyFont="1" applyFill="1" applyBorder="1" applyAlignment="1">
      <alignment horizontal="center" vertical="center"/>
    </xf>
    <xf numFmtId="44" fontId="25" fillId="7" borderId="9" xfId="2" applyFont="1" applyFill="1" applyBorder="1" applyAlignment="1">
      <alignment horizontal="center" vertical="center"/>
    </xf>
    <xf numFmtId="0" fontId="25" fillId="7" borderId="9" xfId="0" applyFont="1" applyFill="1" applyBorder="1" applyAlignment="1">
      <alignment horizontal="center" vertical="center"/>
    </xf>
    <xf numFmtId="44" fontId="25" fillId="7" borderId="9" xfId="0" applyNumberFormat="1" applyFont="1" applyFill="1" applyBorder="1" applyAlignment="1">
      <alignment horizontal="center" vertical="center"/>
    </xf>
    <xf numFmtId="44" fontId="27" fillId="4" borderId="9" xfId="2" applyFont="1" applyFill="1" applyBorder="1" applyAlignment="1" applyProtection="1">
      <alignment horizontal="center" vertical="center" wrapText="1"/>
    </xf>
    <xf numFmtId="9" fontId="25" fillId="3" borderId="9" xfId="0" applyNumberFormat="1" applyFont="1" applyFill="1" applyBorder="1" applyAlignment="1">
      <alignment horizontal="center" vertical="center"/>
    </xf>
    <xf numFmtId="165" fontId="28" fillId="0" borderId="9" xfId="0" applyNumberFormat="1" applyFont="1" applyBorder="1" applyAlignment="1">
      <alignment horizontal="right" vertical="center"/>
    </xf>
    <xf numFmtId="165" fontId="25" fillId="7" borderId="9" xfId="2" applyNumberFormat="1" applyFont="1" applyFill="1" applyBorder="1" applyAlignment="1">
      <alignment horizontal="center" vertical="center"/>
    </xf>
    <xf numFmtId="44" fontId="25" fillId="0" borderId="9" xfId="2" applyFont="1" applyBorder="1"/>
    <xf numFmtId="9" fontId="25" fillId="3" borderId="9" xfId="1" applyNumberFormat="1" applyFont="1" applyFill="1" applyBorder="1" applyAlignment="1">
      <alignment horizontal="center" vertical="center"/>
    </xf>
    <xf numFmtId="165" fontId="25" fillId="7" borderId="9" xfId="2" applyNumberFormat="1" applyFont="1" applyFill="1" applyBorder="1" applyAlignment="1">
      <alignment vertical="center"/>
    </xf>
    <xf numFmtId="44" fontId="25" fillId="3" borderId="9" xfId="0" applyNumberFormat="1" applyFont="1" applyFill="1" applyBorder="1" applyAlignment="1">
      <alignment vertical="center"/>
    </xf>
    <xf numFmtId="44" fontId="25" fillId="0" borderId="14" xfId="2" applyFont="1" applyBorder="1"/>
    <xf numFmtId="9" fontId="25" fillId="3" borderId="14" xfId="0" applyNumberFormat="1" applyFont="1" applyFill="1" applyBorder="1" applyAlignment="1">
      <alignment horizontal="center" vertical="center"/>
    </xf>
    <xf numFmtId="44" fontId="25" fillId="3" borderId="9" xfId="2" applyFont="1" applyFill="1" applyBorder="1" applyAlignment="1">
      <alignment vertical="center"/>
    </xf>
    <xf numFmtId="44" fontId="25" fillId="0" borderId="9" xfId="2" applyFont="1" applyBorder="1" applyAlignment="1">
      <alignment vertical="center"/>
    </xf>
    <xf numFmtId="9" fontId="25" fillId="8" borderId="9" xfId="0" applyNumberFormat="1" applyFont="1" applyFill="1" applyBorder="1" applyAlignment="1">
      <alignment horizontal="center" vertical="center"/>
    </xf>
    <xf numFmtId="9" fontId="25" fillId="7" borderId="14" xfId="0" applyNumberFormat="1" applyFont="1" applyFill="1" applyBorder="1" applyAlignment="1">
      <alignment horizontal="center" vertical="center"/>
    </xf>
    <xf numFmtId="9" fontId="25" fillId="7" borderId="9" xfId="0" applyNumberFormat="1" applyFont="1" applyFill="1" applyBorder="1" applyAlignment="1">
      <alignment vertical="top" readingOrder="1"/>
    </xf>
    <xf numFmtId="0" fontId="25" fillId="7" borderId="0" xfId="0" applyFont="1" applyFill="1" applyAlignment="1">
      <alignment horizontal="left" vertical="top" wrapText="1" readingOrder="1"/>
    </xf>
    <xf numFmtId="9" fontId="25" fillId="3" borderId="9" xfId="0" applyNumberFormat="1" applyFont="1" applyFill="1" applyBorder="1" applyAlignment="1">
      <alignment vertical="center"/>
    </xf>
    <xf numFmtId="44" fontId="25" fillId="3" borderId="9" xfId="0" applyNumberFormat="1" applyFont="1" applyFill="1" applyBorder="1"/>
    <xf numFmtId="44" fontId="27" fillId="4" borderId="13" xfId="2" applyFont="1" applyFill="1" applyBorder="1" applyAlignment="1" applyProtection="1">
      <alignment horizontal="center" vertical="center" wrapText="1"/>
    </xf>
    <xf numFmtId="44" fontId="27" fillId="4" borderId="13" xfId="2" applyFont="1" applyFill="1" applyBorder="1" applyAlignment="1" applyProtection="1">
      <alignment horizontal="right" vertical="center" wrapText="1"/>
    </xf>
    <xf numFmtId="44" fontId="27" fillId="4" borderId="16" xfId="2" applyFont="1" applyFill="1" applyBorder="1" applyAlignment="1" applyProtection="1">
      <alignment horizontal="center" vertical="center" wrapText="1"/>
    </xf>
    <xf numFmtId="44" fontId="27" fillId="4" borderId="16" xfId="2" applyFont="1" applyFill="1" applyBorder="1" applyAlignment="1" applyProtection="1">
      <alignment horizontal="right" vertical="center" wrapText="1"/>
    </xf>
    <xf numFmtId="9" fontId="25" fillId="7" borderId="9" xfId="1" applyNumberFormat="1" applyFont="1" applyFill="1" applyBorder="1" applyAlignment="1">
      <alignment vertical="center"/>
    </xf>
    <xf numFmtId="44" fontId="25" fillId="3" borderId="9" xfId="2" applyFont="1" applyFill="1" applyBorder="1" applyAlignment="1">
      <alignment horizontal="center" vertical="center"/>
    </xf>
    <xf numFmtId="9" fontId="25" fillId="3" borderId="14" xfId="0" applyNumberFormat="1" applyFont="1" applyFill="1" applyBorder="1" applyAlignment="1">
      <alignment vertical="center"/>
    </xf>
    <xf numFmtId="44" fontId="27" fillId="7" borderId="14" xfId="2" applyFont="1" applyFill="1" applyBorder="1" applyAlignment="1" applyProtection="1">
      <alignment horizontal="right" vertical="center" wrapText="1"/>
    </xf>
    <xf numFmtId="165" fontId="27" fillId="7" borderId="14" xfId="2" applyNumberFormat="1" applyFont="1" applyFill="1" applyBorder="1" applyAlignment="1" applyProtection="1">
      <alignment horizontal="right" vertical="center" wrapText="1"/>
    </xf>
    <xf numFmtId="44" fontId="27" fillId="7" borderId="9" xfId="2" applyFont="1" applyFill="1" applyBorder="1" applyAlignment="1" applyProtection="1">
      <alignment horizontal="right" vertical="center" wrapText="1"/>
    </xf>
    <xf numFmtId="165" fontId="28" fillId="7" borderId="9" xfId="0" applyNumberFormat="1" applyFont="1" applyFill="1" applyBorder="1" applyAlignment="1">
      <alignment horizontal="right" vertical="center"/>
    </xf>
    <xf numFmtId="44" fontId="27" fillId="7" borderId="9" xfId="2" applyFont="1" applyFill="1" applyBorder="1" applyAlignment="1" applyProtection="1">
      <alignment vertical="center" wrapText="1" readingOrder="1"/>
    </xf>
    <xf numFmtId="44" fontId="27" fillId="7" borderId="9" xfId="2" applyFont="1" applyFill="1" applyBorder="1" applyAlignment="1" applyProtection="1">
      <alignment horizontal="center" vertical="center" wrapText="1"/>
    </xf>
    <xf numFmtId="44" fontId="27" fillId="7" borderId="17" xfId="2" applyFont="1" applyFill="1" applyBorder="1" applyAlignment="1" applyProtection="1">
      <alignment horizontal="right" vertical="center" wrapText="1"/>
    </xf>
    <xf numFmtId="9" fontId="25" fillId="7" borderId="17" xfId="0" applyNumberFormat="1" applyFont="1" applyFill="1" applyBorder="1" applyAlignment="1">
      <alignment horizontal="center" vertical="center"/>
    </xf>
    <xf numFmtId="44" fontId="27" fillId="7" borderId="9" xfId="2" applyFont="1" applyFill="1" applyBorder="1" applyAlignment="1" applyProtection="1">
      <alignment horizontal="left" vertical="center" wrapText="1"/>
    </xf>
    <xf numFmtId="44" fontId="27" fillId="7" borderId="17" xfId="2" applyFont="1" applyFill="1" applyBorder="1" applyAlignment="1" applyProtection="1">
      <alignment horizontal="left" vertical="center" wrapText="1"/>
    </xf>
    <xf numFmtId="0" fontId="26" fillId="9" borderId="9" xfId="0" applyFont="1" applyFill="1" applyBorder="1" applyAlignment="1">
      <alignment horizontal="center" vertical="center"/>
    </xf>
    <xf numFmtId="44" fontId="26" fillId="9" borderId="9" xfId="0" applyNumberFormat="1" applyFont="1" applyFill="1" applyBorder="1" applyAlignment="1">
      <alignment horizontal="center" vertical="center"/>
    </xf>
    <xf numFmtId="9" fontId="26" fillId="9" borderId="9" xfId="0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vertical="center" wrapText="1"/>
    </xf>
    <xf numFmtId="4" fontId="3" fillId="7" borderId="14" xfId="0" applyNumberFormat="1" applyFont="1" applyFill="1" applyBorder="1" applyAlignment="1">
      <alignment vertical="center"/>
    </xf>
    <xf numFmtId="4" fontId="5" fillId="7" borderId="14" xfId="0" applyNumberFormat="1" applyFont="1" applyFill="1" applyBorder="1" applyAlignment="1">
      <alignment vertical="center"/>
    </xf>
    <xf numFmtId="9" fontId="3" fillId="7" borderId="14" xfId="0" applyNumberFormat="1" applyFont="1" applyFill="1" applyBorder="1" applyAlignment="1">
      <alignment vertical="center"/>
    </xf>
    <xf numFmtId="44" fontId="3" fillId="7" borderId="14" xfId="0" applyNumberFormat="1" applyFont="1" applyFill="1" applyBorder="1" applyAlignment="1">
      <alignment vertical="center"/>
    </xf>
    <xf numFmtId="165" fontId="13" fillId="0" borderId="20" xfId="0" applyNumberFormat="1" applyFont="1" applyBorder="1" applyAlignment="1">
      <alignment horizontal="right" vertical="center"/>
    </xf>
    <xf numFmtId="9" fontId="3" fillId="8" borderId="20" xfId="0" applyNumberFormat="1" applyFont="1" applyFill="1" applyBorder="1" applyAlignment="1">
      <alignment vertical="center"/>
    </xf>
    <xf numFmtId="44" fontId="3" fillId="3" borderId="20" xfId="0" applyNumberFormat="1" applyFont="1" applyFill="1" applyBorder="1" applyAlignment="1">
      <alignment vertical="center"/>
    </xf>
    <xf numFmtId="9" fontId="3" fillId="8" borderId="21" xfId="0" applyNumberFormat="1" applyFont="1" applyFill="1" applyBorder="1" applyAlignment="1">
      <alignment vertical="center"/>
    </xf>
    <xf numFmtId="9" fontId="3" fillId="8" borderId="23" xfId="0" applyNumberFormat="1" applyFont="1" applyFill="1" applyBorder="1" applyAlignment="1">
      <alignment vertical="center"/>
    </xf>
    <xf numFmtId="165" fontId="13" fillId="0" borderId="26" xfId="0" applyNumberFormat="1" applyFont="1" applyBorder="1" applyAlignment="1">
      <alignment horizontal="right" vertical="center"/>
    </xf>
    <xf numFmtId="9" fontId="3" fillId="8" borderId="26" xfId="0" applyNumberFormat="1" applyFont="1" applyFill="1" applyBorder="1" applyAlignment="1">
      <alignment vertical="center"/>
    </xf>
    <xf numFmtId="44" fontId="3" fillId="3" borderId="26" xfId="0" applyNumberFormat="1" applyFont="1" applyFill="1" applyBorder="1" applyAlignment="1">
      <alignment vertical="center"/>
    </xf>
    <xf numFmtId="9" fontId="3" fillId="8" borderId="27" xfId="0" applyNumberFormat="1" applyFont="1" applyFill="1" applyBorder="1" applyAlignment="1">
      <alignment vertical="center"/>
    </xf>
    <xf numFmtId="0" fontId="11" fillId="3" borderId="18" xfId="0" applyFont="1" applyFill="1" applyBorder="1" applyAlignment="1">
      <alignment wrapText="1"/>
    </xf>
    <xf numFmtId="44" fontId="12" fillId="4" borderId="19" xfId="2" applyFont="1" applyFill="1" applyBorder="1" applyAlignment="1" applyProtection="1">
      <alignment wrapText="1"/>
    </xf>
    <xf numFmtId="44" fontId="3" fillId="0" borderId="20" xfId="2" applyFont="1" applyBorder="1" applyAlignment="1"/>
    <xf numFmtId="165" fontId="13" fillId="0" borderId="20" xfId="0" applyNumberFormat="1" applyFont="1" applyBorder="1" applyAlignment="1">
      <alignment vertical="center"/>
    </xf>
    <xf numFmtId="0" fontId="3" fillId="3" borderId="22" xfId="0" applyFont="1" applyFill="1" applyBorder="1" applyAlignment="1">
      <alignment wrapText="1"/>
    </xf>
    <xf numFmtId="44" fontId="12" fillId="4" borderId="13" xfId="2" applyFont="1" applyFill="1" applyBorder="1" applyAlignment="1" applyProtection="1">
      <alignment wrapText="1"/>
    </xf>
    <xf numFmtId="44" fontId="3" fillId="0" borderId="9" xfId="2" applyFont="1" applyBorder="1" applyAlignment="1"/>
    <xf numFmtId="165" fontId="13" fillId="0" borderId="9" xfId="0" applyNumberFormat="1" applyFont="1" applyBorder="1" applyAlignment="1">
      <alignment vertical="center"/>
    </xf>
    <xf numFmtId="0" fontId="3" fillId="3" borderId="24" xfId="0" applyFont="1" applyFill="1" applyBorder="1" applyAlignment="1">
      <alignment wrapText="1"/>
    </xf>
    <xf numFmtId="44" fontId="12" fillId="4" borderId="25" xfId="2" applyFont="1" applyFill="1" applyBorder="1" applyAlignment="1" applyProtection="1">
      <alignment wrapText="1"/>
    </xf>
    <xf numFmtId="44" fontId="3" fillId="0" borderId="26" xfId="2" applyFont="1" applyBorder="1" applyAlignment="1">
      <alignment vertical="center"/>
    </xf>
    <xf numFmtId="165" fontId="13" fillId="0" borderId="26" xfId="0" applyNumberFormat="1" applyFont="1" applyBorder="1" applyAlignment="1">
      <alignment vertical="center"/>
    </xf>
    <xf numFmtId="0" fontId="10" fillId="7" borderId="14" xfId="0" applyFont="1" applyFill="1" applyBorder="1" applyAlignment="1">
      <alignment horizontal="left" vertical="center" wrapText="1" readingOrder="1"/>
    </xf>
    <xf numFmtId="44" fontId="2" fillId="7" borderId="14" xfId="2" applyFont="1" applyFill="1" applyBorder="1" applyAlignment="1">
      <alignment horizontal="center" vertical="center"/>
    </xf>
    <xf numFmtId="44" fontId="15" fillId="7" borderId="14" xfId="2" applyFont="1" applyFill="1" applyBorder="1" applyAlignment="1" applyProtection="1">
      <alignment horizontal="center" vertical="center" wrapText="1"/>
    </xf>
    <xf numFmtId="44" fontId="2" fillId="7" borderId="14" xfId="0" applyNumberFormat="1" applyFont="1" applyFill="1" applyBorder="1" applyAlignment="1">
      <alignment horizontal="center" vertical="center"/>
    </xf>
    <xf numFmtId="4" fontId="2" fillId="7" borderId="14" xfId="0" applyNumberFormat="1" applyFont="1" applyFill="1" applyBorder="1" applyAlignment="1">
      <alignment horizontal="center" vertical="center"/>
    </xf>
    <xf numFmtId="9" fontId="2" fillId="7" borderId="14" xfId="0" applyNumberFormat="1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left" vertical="center" wrapText="1"/>
    </xf>
    <xf numFmtId="44" fontId="16" fillId="4" borderId="20" xfId="2" applyFont="1" applyFill="1" applyBorder="1" applyAlignment="1" applyProtection="1">
      <alignment horizontal="center" vertical="center" wrapText="1"/>
    </xf>
    <xf numFmtId="0" fontId="17" fillId="4" borderId="19" xfId="0" applyFont="1" applyFill="1" applyBorder="1" applyAlignment="1">
      <alignment horizontal="right" vertical="center" wrapText="1"/>
    </xf>
    <xf numFmtId="9" fontId="18" fillId="3" borderId="20" xfId="0" applyNumberFormat="1" applyFont="1" applyFill="1" applyBorder="1" applyAlignment="1">
      <alignment horizontal="center" vertical="center"/>
    </xf>
    <xf numFmtId="44" fontId="19" fillId="0" borderId="20" xfId="0" applyNumberFormat="1" applyFont="1" applyBorder="1" applyAlignment="1">
      <alignment horizontal="center" vertical="center"/>
    </xf>
    <xf numFmtId="9" fontId="18" fillId="3" borderId="21" xfId="0" applyNumberFormat="1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left" vertical="center" wrapText="1"/>
    </xf>
    <xf numFmtId="9" fontId="18" fillId="3" borderId="23" xfId="0" applyNumberFormat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/>
    </xf>
    <xf numFmtId="0" fontId="20" fillId="3" borderId="24" xfId="0" applyFont="1" applyFill="1" applyBorder="1" applyAlignment="1">
      <alignment horizontal="left" vertical="center" wrapText="1"/>
    </xf>
    <xf numFmtId="44" fontId="16" fillId="4" borderId="26" xfId="2" applyFont="1" applyFill="1" applyBorder="1" applyAlignment="1" applyProtection="1">
      <alignment horizontal="center" vertical="center" wrapText="1"/>
    </xf>
    <xf numFmtId="4" fontId="17" fillId="4" borderId="25" xfId="0" applyNumberFormat="1" applyFont="1" applyFill="1" applyBorder="1" applyAlignment="1">
      <alignment horizontal="right" vertical="center" wrapText="1"/>
    </xf>
    <xf numFmtId="9" fontId="18" fillId="3" borderId="26" xfId="0" applyNumberFormat="1" applyFont="1" applyFill="1" applyBorder="1" applyAlignment="1">
      <alignment horizontal="center" vertical="center"/>
    </xf>
    <xf numFmtId="44" fontId="19" fillId="0" borderId="26" xfId="0" applyNumberFormat="1" applyFont="1" applyBorder="1" applyAlignment="1">
      <alignment horizontal="center" vertical="center"/>
    </xf>
    <xf numFmtId="9" fontId="18" fillId="3" borderId="27" xfId="0" applyNumberFormat="1" applyFont="1" applyFill="1" applyBorder="1" applyAlignment="1">
      <alignment horizontal="center" vertical="center"/>
    </xf>
    <xf numFmtId="9" fontId="3" fillId="3" borderId="20" xfId="0" applyNumberFormat="1" applyFont="1" applyFill="1" applyBorder="1" applyAlignment="1">
      <alignment vertical="center"/>
    </xf>
    <xf numFmtId="44" fontId="3" fillId="3" borderId="20" xfId="0" applyNumberFormat="1" applyFont="1" applyFill="1" applyBorder="1"/>
    <xf numFmtId="9" fontId="3" fillId="3" borderId="21" xfId="0" applyNumberFormat="1" applyFont="1" applyFill="1" applyBorder="1"/>
    <xf numFmtId="9" fontId="3" fillId="3" borderId="23" xfId="0" applyNumberFormat="1" applyFont="1" applyFill="1" applyBorder="1"/>
    <xf numFmtId="0" fontId="3" fillId="3" borderId="24" xfId="0" applyFont="1" applyFill="1" applyBorder="1" applyAlignment="1">
      <alignment horizontal="left" vertical="center" wrapText="1"/>
    </xf>
    <xf numFmtId="44" fontId="21" fillId="4" borderId="25" xfId="2" applyFont="1" applyFill="1" applyBorder="1" applyAlignment="1" applyProtection="1">
      <alignment horizontal="right" vertical="center" wrapText="1"/>
    </xf>
    <xf numFmtId="9" fontId="3" fillId="3" borderId="26" xfId="0" applyNumberFormat="1" applyFont="1" applyFill="1" applyBorder="1" applyAlignment="1">
      <alignment vertical="center"/>
    </xf>
    <xf numFmtId="44" fontId="3" fillId="3" borderId="26" xfId="0" applyNumberFormat="1" applyFont="1" applyFill="1" applyBorder="1"/>
    <xf numFmtId="9" fontId="3" fillId="3" borderId="27" xfId="0" applyNumberFormat="1" applyFont="1" applyFill="1" applyBorder="1"/>
    <xf numFmtId="0" fontId="10" fillId="7" borderId="18" xfId="0" applyFont="1" applyFill="1" applyBorder="1" applyAlignment="1">
      <alignment horizontal="left" vertical="center" wrapText="1" readingOrder="1"/>
    </xf>
    <xf numFmtId="44" fontId="0" fillId="7" borderId="20" xfId="0" applyNumberFormat="1" applyFill="1" applyBorder="1" applyAlignment="1">
      <alignment horizontal="center" vertical="center" readingOrder="1"/>
    </xf>
    <xf numFmtId="9" fontId="0" fillId="7" borderId="20" xfId="0" applyNumberFormat="1" applyFill="1" applyBorder="1" applyAlignment="1">
      <alignment horizontal="center" vertical="center" readingOrder="1"/>
    </xf>
    <xf numFmtId="9" fontId="0" fillId="7" borderId="21" xfId="0" applyNumberFormat="1" applyFill="1" applyBorder="1" applyAlignment="1">
      <alignment horizontal="center" vertical="center" readingOrder="1"/>
    </xf>
    <xf numFmtId="0" fontId="11" fillId="3" borderId="22" xfId="0" applyFont="1" applyFill="1" applyBorder="1" applyAlignment="1">
      <alignment horizontal="left" vertical="center" wrapText="1" readingOrder="1"/>
    </xf>
    <xf numFmtId="9" fontId="5" fillId="0" borderId="23" xfId="0" applyNumberFormat="1" applyFont="1" applyBorder="1" applyAlignment="1">
      <alignment horizontal="center" vertical="center" readingOrder="1"/>
    </xf>
    <xf numFmtId="0" fontId="3" fillId="3" borderId="24" xfId="0" applyFont="1" applyFill="1" applyBorder="1" applyAlignment="1">
      <alignment horizontal="left" vertical="center" wrapText="1" readingOrder="1"/>
    </xf>
    <xf numFmtId="44" fontId="8" fillId="4" borderId="25" xfId="2" applyFont="1" applyFill="1" applyBorder="1" applyAlignment="1" applyProtection="1">
      <alignment horizontal="center" vertical="center" wrapText="1" readingOrder="1"/>
    </xf>
    <xf numFmtId="44" fontId="5" fillId="0" borderId="26" xfId="2" applyFont="1" applyBorder="1" applyAlignment="1">
      <alignment horizontal="center" vertical="center" readingOrder="1"/>
    </xf>
    <xf numFmtId="44" fontId="22" fillId="0" borderId="26" xfId="2" applyFont="1" applyBorder="1" applyAlignment="1">
      <alignment horizontal="right" vertical="center"/>
    </xf>
    <xf numFmtId="9" fontId="5" fillId="0" borderId="26" xfId="0" applyNumberFormat="1" applyFont="1" applyBorder="1" applyAlignment="1">
      <alignment horizontal="center" vertical="center" readingOrder="1"/>
    </xf>
    <xf numFmtId="44" fontId="5" fillId="3" borderId="26" xfId="0" applyNumberFormat="1" applyFont="1" applyFill="1" applyBorder="1" applyAlignment="1">
      <alignment horizontal="center" vertical="center" readingOrder="1"/>
    </xf>
    <xf numFmtId="9" fontId="5" fillId="0" borderId="27" xfId="0" applyNumberFormat="1" applyFont="1" applyBorder="1" applyAlignment="1">
      <alignment horizontal="center" vertical="center" readingOrder="1"/>
    </xf>
    <xf numFmtId="0" fontId="0" fillId="3" borderId="0" xfId="0" applyFill="1" applyBorder="1" applyAlignment="1">
      <alignment horizontal="center" vertical="center"/>
    </xf>
    <xf numFmtId="44" fontId="0" fillId="7" borderId="14" xfId="0" applyNumberFormat="1" applyFill="1" applyBorder="1" applyAlignment="1">
      <alignment vertical="center"/>
    </xf>
    <xf numFmtId="9" fontId="0" fillId="7" borderId="14" xfId="0" applyNumberFormat="1" applyFill="1" applyBorder="1" applyAlignment="1">
      <alignment vertical="center"/>
    </xf>
    <xf numFmtId="9" fontId="0" fillId="7" borderId="14" xfId="0" applyNumberForma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left" vertical="center" wrapText="1" readingOrder="1"/>
    </xf>
    <xf numFmtId="44" fontId="21" fillId="4" borderId="19" xfId="2" applyFont="1" applyFill="1" applyBorder="1" applyAlignment="1" applyProtection="1">
      <alignment horizontal="center" vertical="center" wrapText="1"/>
    </xf>
    <xf numFmtId="9" fontId="0" fillId="0" borderId="20" xfId="0" applyNumberFormat="1" applyBorder="1" applyAlignment="1">
      <alignment horizontal="center" vertical="center"/>
    </xf>
    <xf numFmtId="44" fontId="0" fillId="0" borderId="20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0" fontId="3" fillId="3" borderId="28" xfId="0" applyFont="1" applyFill="1" applyBorder="1" applyAlignment="1">
      <alignment horizontal="left" vertical="center" wrapText="1" readingOrder="1"/>
    </xf>
    <xf numFmtId="9" fontId="0" fillId="0" borderId="23" xfId="0" applyNumberFormat="1" applyBorder="1" applyAlignment="1">
      <alignment horizontal="center" vertical="center"/>
    </xf>
    <xf numFmtId="0" fontId="20" fillId="3" borderId="24" xfId="0" applyFont="1" applyFill="1" applyBorder="1" applyAlignment="1">
      <alignment horizontal="left" vertical="center" wrapText="1" readingOrder="1"/>
    </xf>
    <xf numFmtId="44" fontId="21" fillId="4" borderId="25" xfId="2" applyFont="1" applyFill="1" applyBorder="1" applyAlignment="1" applyProtection="1">
      <alignment horizontal="center" vertical="center" wrapText="1"/>
    </xf>
    <xf numFmtId="9" fontId="0" fillId="0" borderId="26" xfId="0" applyNumberFormat="1" applyBorder="1" applyAlignment="1">
      <alignment horizontal="center" vertical="center"/>
    </xf>
    <xf numFmtId="44" fontId="0" fillId="0" borderId="26" xfId="0" applyNumberFormat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44" fontId="0" fillId="7" borderId="14" xfId="2" applyFont="1" applyFill="1" applyBorder="1" applyAlignment="1">
      <alignment vertical="center"/>
    </xf>
    <xf numFmtId="44" fontId="14" fillId="4" borderId="19" xfId="2" applyFont="1" applyFill="1" applyBorder="1" applyAlignment="1" applyProtection="1">
      <alignment horizontal="center" vertical="center" wrapText="1"/>
    </xf>
    <xf numFmtId="44" fontId="0" fillId="0" borderId="20" xfId="2" applyFont="1" applyBorder="1" applyAlignment="1">
      <alignment horizontal="center" vertical="center"/>
    </xf>
    <xf numFmtId="44" fontId="23" fillId="0" borderId="20" xfId="2" applyFont="1" applyBorder="1" applyAlignment="1">
      <alignment horizontal="right" vertical="center"/>
    </xf>
    <xf numFmtId="9" fontId="0" fillId="0" borderId="20" xfId="1" applyNumberFormat="1" applyFont="1" applyBorder="1" applyAlignment="1">
      <alignment horizontal="center" vertical="center"/>
    </xf>
    <xf numFmtId="44" fontId="0" fillId="3" borderId="20" xfId="0" applyNumberFormat="1" applyFill="1" applyBorder="1" applyAlignment="1">
      <alignment horizontal="center" vertical="center"/>
    </xf>
    <xf numFmtId="44" fontId="14" fillId="4" borderId="25" xfId="2" applyFont="1" applyFill="1" applyBorder="1" applyAlignment="1" applyProtection="1">
      <alignment horizontal="center" vertical="center" wrapText="1"/>
    </xf>
    <xf numFmtId="44" fontId="0" fillId="0" borderId="26" xfId="2" applyFont="1" applyBorder="1" applyAlignment="1">
      <alignment horizontal="center" vertical="center"/>
    </xf>
    <xf numFmtId="44" fontId="23" fillId="0" borderId="26" xfId="2" applyFont="1" applyBorder="1" applyAlignment="1">
      <alignment horizontal="right" vertical="center"/>
    </xf>
    <xf numFmtId="44" fontId="0" fillId="3" borderId="26" xfId="0" applyNumberFormat="1" applyFill="1" applyBorder="1" applyAlignment="1">
      <alignment horizontal="center" vertical="center"/>
    </xf>
    <xf numFmtId="44" fontId="0" fillId="7" borderId="20" xfId="2" applyFont="1" applyFill="1" applyBorder="1" applyAlignment="1">
      <alignment vertical="center"/>
    </xf>
    <xf numFmtId="9" fontId="0" fillId="7" borderId="20" xfId="0" applyNumberFormat="1" applyFill="1" applyBorder="1" applyAlignment="1">
      <alignment vertical="center"/>
    </xf>
    <xf numFmtId="44" fontId="0" fillId="7" borderId="20" xfId="2" applyFont="1" applyFill="1" applyBorder="1" applyAlignment="1">
      <alignment horizontal="center" vertical="center"/>
    </xf>
    <xf numFmtId="9" fontId="0" fillId="7" borderId="21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44" fontId="14" fillId="4" borderId="25" xfId="2" applyFont="1" applyFill="1" applyBorder="1" applyAlignment="1" applyProtection="1">
      <alignment horizontal="right" vertical="center" wrapText="1"/>
    </xf>
    <xf numFmtId="9" fontId="0" fillId="3" borderId="26" xfId="0" applyNumberFormat="1" applyFill="1" applyBorder="1" applyAlignment="1">
      <alignment vertical="center"/>
    </xf>
    <xf numFmtId="44" fontId="0" fillId="3" borderId="26" xfId="2" applyFont="1" applyFill="1" applyBorder="1" applyAlignment="1">
      <alignment horizontal="center" vertical="center"/>
    </xf>
    <xf numFmtId="9" fontId="0" fillId="3" borderId="27" xfId="0" applyNumberFormat="1" applyFill="1" applyBorder="1" applyAlignment="1">
      <alignment horizontal="center"/>
    </xf>
    <xf numFmtId="0" fontId="24" fillId="7" borderId="20" xfId="0" applyFont="1" applyFill="1" applyBorder="1" applyAlignment="1">
      <alignment horizontal="center" vertical="center"/>
    </xf>
    <xf numFmtId="9" fontId="0" fillId="7" borderId="20" xfId="0" applyNumberFormat="1" applyFill="1" applyBorder="1" applyAlignment="1">
      <alignment horizontal="center" vertical="center"/>
    </xf>
    <xf numFmtId="44" fontId="0" fillId="7" borderId="20" xfId="0" applyNumberFormat="1" applyFill="1" applyBorder="1" applyAlignment="1">
      <alignment horizontal="center" vertical="center"/>
    </xf>
    <xf numFmtId="44" fontId="14" fillId="4" borderId="26" xfId="2" applyFont="1" applyFill="1" applyBorder="1" applyAlignment="1" applyProtection="1">
      <alignment horizontal="center" vertical="center" wrapText="1"/>
    </xf>
    <xf numFmtId="9" fontId="0" fillId="3" borderId="26" xfId="0" applyNumberFormat="1" applyFill="1" applyBorder="1" applyAlignment="1">
      <alignment horizontal="center" vertical="center"/>
    </xf>
    <xf numFmtId="9" fontId="0" fillId="3" borderId="27" xfId="0" applyNumberFormat="1" applyFill="1" applyBorder="1" applyAlignment="1">
      <alignment horizontal="center" vertical="center"/>
    </xf>
    <xf numFmtId="0" fontId="4" fillId="7" borderId="18" xfId="0" applyFont="1" applyFill="1" applyBorder="1" applyAlignment="1">
      <alignment vertical="center"/>
    </xf>
    <xf numFmtId="9" fontId="0" fillId="7" borderId="20" xfId="3" applyFont="1" applyFill="1" applyBorder="1" applyAlignment="1">
      <alignment vertical="center"/>
    </xf>
    <xf numFmtId="9" fontId="0" fillId="7" borderId="21" xfId="2" applyNumberFormat="1" applyFont="1" applyFill="1" applyBorder="1" applyAlignment="1">
      <alignment horizontal="center" vertical="center"/>
    </xf>
    <xf numFmtId="9" fontId="0" fillId="3" borderId="23" xfId="2" applyNumberFormat="1" applyFont="1" applyFill="1" applyBorder="1" applyAlignment="1">
      <alignment horizontal="center" vertical="center"/>
    </xf>
    <xf numFmtId="165" fontId="13" fillId="0" borderId="26" xfId="0" applyNumberFormat="1" applyFont="1" applyBorder="1" applyAlignment="1">
      <alignment horizontal="center" vertical="center"/>
    </xf>
    <xf numFmtId="44" fontId="0" fillId="3" borderId="26" xfId="2" applyFont="1" applyFill="1" applyBorder="1" applyAlignment="1">
      <alignment vertical="center"/>
    </xf>
    <xf numFmtId="9" fontId="0" fillId="3" borderId="27" xfId="2" applyNumberFormat="1" applyFont="1" applyFill="1" applyBorder="1" applyAlignment="1">
      <alignment horizontal="center" vertical="center"/>
    </xf>
    <xf numFmtId="165" fontId="0" fillId="7" borderId="20" xfId="2" applyNumberFormat="1" applyFont="1" applyFill="1" applyBorder="1" applyAlignment="1">
      <alignment horizontal="center" vertical="center"/>
    </xf>
    <xf numFmtId="9" fontId="0" fillId="7" borderId="20" xfId="2" applyNumberFormat="1" applyFont="1" applyFill="1" applyBorder="1" applyAlignment="1">
      <alignment vertical="center"/>
    </xf>
    <xf numFmtId="9" fontId="0" fillId="7" borderId="21" xfId="1" applyNumberFormat="1" applyFont="1" applyFill="1" applyBorder="1" applyAlignment="1">
      <alignment horizontal="center" vertical="center"/>
    </xf>
    <xf numFmtId="9" fontId="0" fillId="0" borderId="23" xfId="1" applyNumberFormat="1" applyFont="1" applyBorder="1" applyAlignment="1">
      <alignment horizontal="center" vertical="center"/>
    </xf>
    <xf numFmtId="44" fontId="0" fillId="0" borderId="26" xfId="2" applyFont="1" applyBorder="1"/>
    <xf numFmtId="165" fontId="0" fillId="7" borderId="20" xfId="2" applyNumberFormat="1" applyFont="1" applyFill="1" applyBorder="1" applyAlignment="1">
      <alignment vertical="center"/>
    </xf>
    <xf numFmtId="9" fontId="0" fillId="7" borderId="20" xfId="1" applyNumberFormat="1" applyFont="1" applyFill="1" applyBorder="1" applyAlignment="1">
      <alignment horizontal="center" vertical="center"/>
    </xf>
    <xf numFmtId="44" fontId="0" fillId="7" borderId="20" xfId="0" applyNumberFormat="1" applyFill="1" applyBorder="1" applyAlignment="1">
      <alignment vertical="center"/>
    </xf>
    <xf numFmtId="43" fontId="13" fillId="0" borderId="26" xfId="1" applyFont="1" applyBorder="1" applyAlignment="1">
      <alignment horizontal="right" vertical="center"/>
    </xf>
    <xf numFmtId="44" fontId="0" fillId="3" borderId="26" xfId="0" applyNumberFormat="1" applyFill="1" applyBorder="1" applyAlignment="1">
      <alignment vertical="center"/>
    </xf>
    <xf numFmtId="165" fontId="23" fillId="0" borderId="26" xfId="0" applyNumberFormat="1" applyFont="1" applyBorder="1" applyAlignment="1">
      <alignment horizontal="right" vertical="center"/>
    </xf>
    <xf numFmtId="0" fontId="3" fillId="3" borderId="22" xfId="0" applyFont="1" applyFill="1" applyBorder="1" applyAlignment="1">
      <alignment horizontal="left" vertical="center" wrapText="1" readingOrder="1"/>
    </xf>
    <xf numFmtId="9" fontId="0" fillId="3" borderId="26" xfId="1" applyNumberFormat="1" applyFont="1" applyFill="1" applyBorder="1" applyAlignment="1">
      <alignment horizontal="center" vertical="center"/>
    </xf>
    <xf numFmtId="0" fontId="29" fillId="7" borderId="12" xfId="0" applyFont="1" applyFill="1" applyBorder="1" applyAlignment="1">
      <alignment horizontal="left" vertical="center" wrapText="1" readingOrder="1"/>
    </xf>
    <xf numFmtId="0" fontId="30" fillId="3" borderId="12" xfId="0" applyFont="1" applyFill="1" applyBorder="1" applyAlignment="1">
      <alignment horizontal="left" vertical="center" wrapText="1"/>
    </xf>
    <xf numFmtId="0" fontId="25" fillId="3" borderId="12" xfId="0" applyFont="1" applyFill="1" applyBorder="1" applyAlignment="1">
      <alignment horizontal="left" vertical="center" wrapText="1"/>
    </xf>
    <xf numFmtId="0" fontId="31" fillId="3" borderId="12" xfId="0" applyFont="1" applyFill="1" applyBorder="1" applyAlignment="1">
      <alignment horizontal="left" vertical="center" wrapText="1"/>
    </xf>
    <xf numFmtId="0" fontId="30" fillId="3" borderId="12" xfId="0" applyFont="1" applyFill="1" applyBorder="1" applyAlignment="1">
      <alignment horizontal="left" vertical="center" wrapText="1" readingOrder="1"/>
    </xf>
    <xf numFmtId="0" fontId="25" fillId="3" borderId="12" xfId="0" applyFont="1" applyFill="1" applyBorder="1" applyAlignment="1">
      <alignment horizontal="left" vertical="center" wrapText="1" readingOrder="1"/>
    </xf>
    <xf numFmtId="0" fontId="25" fillId="3" borderId="3" xfId="0" applyFont="1" applyFill="1" applyBorder="1" applyAlignment="1">
      <alignment horizontal="left" vertical="center" wrapText="1" readingOrder="1"/>
    </xf>
    <xf numFmtId="0" fontId="31" fillId="3" borderId="3" xfId="0" applyFont="1" applyFill="1" applyBorder="1" applyAlignment="1">
      <alignment horizontal="left" vertical="center" wrapText="1" readingOrder="1"/>
    </xf>
    <xf numFmtId="0" fontId="31" fillId="3" borderId="12" xfId="0" applyFont="1" applyFill="1" applyBorder="1" applyAlignment="1">
      <alignment horizontal="left" vertical="center" wrapText="1" readingOrder="1"/>
    </xf>
    <xf numFmtId="0" fontId="31" fillId="7" borderId="3" xfId="0" applyFont="1" applyFill="1" applyBorder="1" applyAlignment="1">
      <alignment horizontal="left" vertical="center" wrapText="1" readingOrder="1"/>
    </xf>
    <xf numFmtId="0" fontId="25" fillId="7" borderId="12" xfId="0" applyFont="1" applyFill="1" applyBorder="1" applyAlignment="1">
      <alignment horizontal="left" vertical="center" wrapText="1" readingOrder="1"/>
    </xf>
    <xf numFmtId="0" fontId="30" fillId="7" borderId="12" xfId="0" applyFont="1" applyFill="1" applyBorder="1" applyAlignment="1">
      <alignment vertical="center" wrapText="1"/>
    </xf>
    <xf numFmtId="0" fontId="25" fillId="7" borderId="12" xfId="0" applyFont="1" applyFill="1" applyBorder="1" applyAlignment="1">
      <alignment vertical="top" wrapText="1" readingOrder="1"/>
    </xf>
    <xf numFmtId="0" fontId="25" fillId="7" borderId="12" xfId="0" applyFont="1" applyFill="1" applyBorder="1" applyAlignment="1">
      <alignment horizontal="left" vertical="top" wrapText="1" readingOrder="1"/>
    </xf>
    <xf numFmtId="0" fontId="26" fillId="9" borderId="12" xfId="0" applyFont="1" applyFill="1" applyBorder="1" applyAlignment="1">
      <alignment horizontal="center" vertical="center"/>
    </xf>
    <xf numFmtId="0" fontId="25" fillId="3" borderId="9" xfId="0" applyFont="1" applyFill="1" applyBorder="1"/>
    <xf numFmtId="0" fontId="26" fillId="7" borderId="9" xfId="0" applyFont="1" applyFill="1" applyBorder="1" applyAlignment="1">
      <alignment horizontal="center" vertical="center"/>
    </xf>
    <xf numFmtId="0" fontId="0" fillId="0" borderId="9" xfId="0" applyBorder="1"/>
    <xf numFmtId="44" fontId="0" fillId="0" borderId="0" xfId="0" applyNumberFormat="1"/>
    <xf numFmtId="44" fontId="0" fillId="3" borderId="0" xfId="0" applyNumberFormat="1" applyFill="1"/>
    <xf numFmtId="0" fontId="6" fillId="6" borderId="9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 wrapText="1"/>
    </xf>
    <xf numFmtId="9" fontId="6" fillId="6" borderId="9" xfId="3" applyFont="1" applyFill="1" applyBorder="1" applyAlignment="1">
      <alignment horizontal="center" vertical="center"/>
    </xf>
    <xf numFmtId="0" fontId="33" fillId="7" borderId="12" xfId="0" applyFont="1" applyFill="1" applyBorder="1" applyAlignment="1">
      <alignment vertical="center" wrapText="1"/>
    </xf>
    <xf numFmtId="4" fontId="5" fillId="7" borderId="9" xfId="0" applyNumberFormat="1" applyFont="1" applyFill="1" applyBorder="1" applyAlignment="1">
      <alignment vertical="center"/>
    </xf>
    <xf numFmtId="9" fontId="5" fillId="7" borderId="9" xfId="0" applyNumberFormat="1" applyFont="1" applyFill="1" applyBorder="1" applyAlignment="1">
      <alignment vertical="center"/>
    </xf>
    <xf numFmtId="44" fontId="5" fillId="7" borderId="9" xfId="0" applyNumberFormat="1" applyFont="1" applyFill="1" applyBorder="1" applyAlignment="1">
      <alignment vertical="center"/>
    </xf>
    <xf numFmtId="0" fontId="34" fillId="3" borderId="12" xfId="0" applyFont="1" applyFill="1" applyBorder="1" applyAlignment="1">
      <alignment horizontal="left" wrapText="1"/>
    </xf>
    <xf numFmtId="44" fontId="8" fillId="4" borderId="9" xfId="2" applyFont="1" applyFill="1" applyBorder="1" applyAlignment="1" applyProtection="1">
      <alignment horizontal="center" wrapText="1"/>
    </xf>
    <xf numFmtId="44" fontId="5" fillId="0" borderId="9" xfId="2" applyFont="1" applyBorder="1" applyAlignment="1">
      <alignment horizontal="center"/>
    </xf>
    <xf numFmtId="9" fontId="5" fillId="8" borderId="9" xfId="0" applyNumberFormat="1" applyFont="1" applyFill="1" applyBorder="1" applyAlignment="1">
      <alignment vertical="center"/>
    </xf>
    <xf numFmtId="0" fontId="5" fillId="3" borderId="12" xfId="0" applyFont="1" applyFill="1" applyBorder="1" applyAlignment="1">
      <alignment horizontal="left" wrapText="1"/>
    </xf>
    <xf numFmtId="44" fontId="5" fillId="8" borderId="9" xfId="2" applyFont="1" applyFill="1" applyBorder="1" applyAlignment="1">
      <alignment vertical="center"/>
    </xf>
    <xf numFmtId="44" fontId="12" fillId="4" borderId="13" xfId="2" applyFont="1" applyFill="1" applyBorder="1" applyAlignment="1" applyProtection="1">
      <alignment horizontal="right" vertical="center" wrapText="1"/>
    </xf>
    <xf numFmtId="0" fontId="33" fillId="7" borderId="12" xfId="0" applyFont="1" applyFill="1" applyBorder="1" applyAlignment="1">
      <alignment horizontal="left" vertical="center" wrapText="1" readingOrder="1"/>
    </xf>
    <xf numFmtId="44" fontId="6" fillId="7" borderId="9" xfId="2" applyFont="1" applyFill="1" applyBorder="1" applyAlignment="1">
      <alignment horizontal="center" vertical="center"/>
    </xf>
    <xf numFmtId="44" fontId="6" fillId="7" borderId="9" xfId="0" applyNumberFormat="1" applyFont="1" applyFill="1" applyBorder="1" applyAlignment="1">
      <alignment horizontal="center" vertical="center"/>
    </xf>
    <xf numFmtId="9" fontId="6" fillId="7" borderId="9" xfId="0" applyNumberFormat="1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left" vertical="center" wrapText="1"/>
    </xf>
    <xf numFmtId="44" fontId="8" fillId="4" borderId="9" xfId="2" applyFont="1" applyFill="1" applyBorder="1" applyAlignment="1" applyProtection="1">
      <alignment horizontal="center" vertical="center" wrapText="1"/>
    </xf>
    <xf numFmtId="44" fontId="8" fillId="4" borderId="9" xfId="2" applyFont="1" applyFill="1" applyBorder="1" applyAlignment="1" applyProtection="1">
      <alignment horizontal="right" vertical="center" wrapText="1"/>
    </xf>
    <xf numFmtId="9" fontId="6" fillId="3" borderId="9" xfId="0" applyNumberFormat="1" applyFont="1" applyFill="1" applyBorder="1" applyAlignment="1">
      <alignment horizontal="center" vertical="center"/>
    </xf>
    <xf numFmtId="44" fontId="5" fillId="0" borderId="9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left" vertical="center" wrapText="1"/>
    </xf>
    <xf numFmtId="0" fontId="35" fillId="3" borderId="12" xfId="0" applyFont="1" applyFill="1" applyBorder="1" applyAlignment="1">
      <alignment horizontal="left" vertical="center" wrapText="1"/>
    </xf>
    <xf numFmtId="44" fontId="6" fillId="6" borderId="9" xfId="0" applyNumberFormat="1" applyFont="1" applyFill="1" applyBorder="1" applyAlignment="1">
      <alignment horizontal="center" vertical="center" wrapText="1"/>
    </xf>
    <xf numFmtId="164" fontId="6" fillId="3" borderId="9" xfId="1" applyNumberFormat="1" applyFont="1" applyFill="1" applyBorder="1" applyAlignment="1">
      <alignment horizontal="center" vertical="center"/>
    </xf>
    <xf numFmtId="44" fontId="6" fillId="3" borderId="9" xfId="0" applyNumberFormat="1" applyFont="1" applyFill="1" applyBorder="1" applyAlignment="1">
      <alignment horizontal="center" vertical="center"/>
    </xf>
    <xf numFmtId="164" fontId="6" fillId="7" borderId="9" xfId="1" applyNumberFormat="1" applyFont="1" applyFill="1" applyBorder="1" applyAlignment="1">
      <alignment horizontal="center" vertical="center"/>
    </xf>
    <xf numFmtId="164" fontId="25" fillId="7" borderId="9" xfId="1" applyNumberFormat="1" applyFont="1" applyFill="1" applyBorder="1" applyAlignment="1">
      <alignment horizontal="center" vertical="center" readingOrder="1"/>
    </xf>
    <xf numFmtId="164" fontId="25" fillId="0" borderId="9" xfId="1" applyNumberFormat="1" applyFont="1" applyBorder="1" applyAlignment="1">
      <alignment horizontal="center" vertical="center" readingOrder="1"/>
    </xf>
    <xf numFmtId="4" fontId="8" fillId="4" borderId="13" xfId="0" applyNumberFormat="1" applyFont="1" applyFill="1" applyBorder="1" applyAlignment="1" applyProtection="1">
      <alignment horizontal="right" vertical="center" wrapText="1"/>
    </xf>
    <xf numFmtId="44" fontId="25" fillId="0" borderId="9" xfId="0" applyNumberFormat="1" applyFont="1" applyBorder="1" applyAlignment="1">
      <alignment horizontal="center" vertical="center" readingOrder="1"/>
    </xf>
    <xf numFmtId="164" fontId="25" fillId="0" borderId="9" xfId="1" applyNumberFormat="1" applyFont="1" applyBorder="1" applyAlignment="1">
      <alignment horizontal="center" vertical="center"/>
    </xf>
    <xf numFmtId="44" fontId="25" fillId="0" borderId="9" xfId="1" applyNumberFormat="1" applyFont="1" applyBorder="1" applyAlignment="1">
      <alignment horizontal="center" vertical="center"/>
    </xf>
    <xf numFmtId="44" fontId="25" fillId="7" borderId="9" xfId="1" applyNumberFormat="1" applyFont="1" applyFill="1" applyBorder="1" applyAlignment="1">
      <alignment vertical="center"/>
    </xf>
    <xf numFmtId="44" fontId="6" fillId="6" borderId="9" xfId="2" applyFont="1" applyFill="1" applyBorder="1" applyAlignment="1">
      <alignment horizontal="center" vertical="center" wrapText="1"/>
    </xf>
    <xf numFmtId="44" fontId="36" fillId="6" borderId="9" xfId="2" applyFont="1" applyFill="1" applyBorder="1" applyAlignment="1">
      <alignment horizontal="center" vertical="center" wrapText="1"/>
    </xf>
    <xf numFmtId="44" fontId="4" fillId="6" borderId="9" xfId="2" applyFont="1" applyFill="1" applyBorder="1" applyAlignment="1">
      <alignment horizontal="center" vertical="center" wrapText="1"/>
    </xf>
    <xf numFmtId="43" fontId="25" fillId="3" borderId="9" xfId="1" applyFont="1" applyFill="1" applyBorder="1" applyAlignment="1">
      <alignment horizontal="center" vertical="center"/>
    </xf>
    <xf numFmtId="44" fontId="25" fillId="3" borderId="9" xfId="1" applyNumberFormat="1" applyFont="1" applyFill="1" applyBorder="1" applyAlignment="1">
      <alignment horizontal="center" vertical="center"/>
    </xf>
    <xf numFmtId="44" fontId="25" fillId="7" borderId="9" xfId="2" applyNumberFormat="1" applyFont="1" applyFill="1" applyBorder="1" applyAlignment="1">
      <alignment vertical="center"/>
    </xf>
    <xf numFmtId="44" fontId="25" fillId="7" borderId="9" xfId="1" applyNumberFormat="1" applyFont="1" applyFill="1" applyBorder="1" applyAlignment="1">
      <alignment horizontal="center" vertical="center"/>
    </xf>
    <xf numFmtId="44" fontId="25" fillId="7" borderId="9" xfId="2" applyNumberFormat="1" applyFont="1" applyFill="1" applyBorder="1" applyAlignment="1">
      <alignment horizontal="center" vertical="center"/>
    </xf>
    <xf numFmtId="44" fontId="17" fillId="4" borderId="13" xfId="2" applyFont="1" applyFill="1" applyBorder="1" applyAlignment="1" applyProtection="1">
      <alignment horizontal="right" vertical="center" wrapText="1"/>
    </xf>
    <xf numFmtId="44" fontId="25" fillId="7" borderId="14" xfId="2" applyFont="1" applyFill="1" applyBorder="1" applyAlignment="1">
      <alignment horizontal="center" vertical="center"/>
    </xf>
    <xf numFmtId="44" fontId="12" fillId="7" borderId="9" xfId="2" applyFont="1" applyFill="1" applyBorder="1" applyAlignment="1" applyProtection="1">
      <alignment vertical="center" wrapText="1" readingOrder="1"/>
    </xf>
    <xf numFmtId="44" fontId="6" fillId="7" borderId="9" xfId="0" applyNumberFormat="1" applyFont="1" applyFill="1" applyBorder="1" applyAlignment="1">
      <alignment horizontal="center" vertical="center" wrapText="1"/>
    </xf>
    <xf numFmtId="44" fontId="16" fillId="4" borderId="13" xfId="2" applyFont="1" applyFill="1" applyBorder="1" applyAlignment="1" applyProtection="1">
      <alignment horizontal="right" vertical="center" wrapText="1"/>
    </xf>
    <xf numFmtId="0" fontId="32" fillId="7" borderId="0" xfId="0" applyFont="1" applyFill="1" applyAlignment="1">
      <alignment horizontal="center" vertical="center" wrapText="1" readingOrder="1"/>
    </xf>
    <xf numFmtId="44" fontId="25" fillId="7" borderId="17" xfId="0" applyNumberFormat="1" applyFont="1" applyFill="1" applyBorder="1" applyAlignment="1">
      <alignment horizontal="center" vertical="center"/>
    </xf>
    <xf numFmtId="44" fontId="25" fillId="7" borderId="9" xfId="0" applyNumberFormat="1" applyFont="1" applyFill="1" applyBorder="1" applyAlignment="1">
      <alignment horizontal="left" vertical="center"/>
    </xf>
    <xf numFmtId="9" fontId="5" fillId="7" borderId="9" xfId="0" applyNumberFormat="1" applyFont="1" applyFill="1" applyBorder="1" applyAlignment="1">
      <alignment horizontal="center" vertical="center"/>
    </xf>
    <xf numFmtId="164" fontId="5" fillId="8" borderId="9" xfId="1" applyNumberFormat="1" applyFont="1" applyFill="1" applyBorder="1" applyAlignment="1">
      <alignment horizontal="center" vertical="center"/>
    </xf>
    <xf numFmtId="164" fontId="25" fillId="3" borderId="9" xfId="1" applyNumberFormat="1" applyFont="1" applyFill="1" applyBorder="1" applyAlignment="1">
      <alignment horizontal="center" vertical="center"/>
    </xf>
    <xf numFmtId="9" fontId="25" fillId="7" borderId="9" xfId="2" applyNumberFormat="1" applyFont="1" applyFill="1" applyBorder="1" applyAlignment="1">
      <alignment horizontal="center" vertical="center"/>
    </xf>
    <xf numFmtId="9" fontId="25" fillId="7" borderId="9" xfId="0" applyNumberFormat="1" applyFont="1" applyFill="1" applyBorder="1" applyAlignment="1">
      <alignment horizontal="center" vertical="top" readingOrder="1"/>
    </xf>
    <xf numFmtId="0" fontId="0" fillId="0" borderId="0" xfId="0" applyAlignment="1">
      <alignment horizontal="center"/>
    </xf>
    <xf numFmtId="164" fontId="5" fillId="7" borderId="9" xfId="1" applyNumberFormat="1" applyFont="1" applyFill="1" applyBorder="1" applyAlignment="1">
      <alignment horizontal="center" vertical="center"/>
    </xf>
    <xf numFmtId="166" fontId="5" fillId="8" borderId="9" xfId="1" applyNumberFormat="1" applyFont="1" applyFill="1" applyBorder="1" applyAlignment="1">
      <alignment horizontal="center" vertical="center"/>
    </xf>
    <xf numFmtId="164" fontId="25" fillId="7" borderId="9" xfId="1" applyNumberFormat="1" applyFont="1" applyFill="1" applyBorder="1" applyAlignment="1">
      <alignment horizontal="center" vertical="center"/>
    </xf>
    <xf numFmtId="44" fontId="25" fillId="7" borderId="17" xfId="0" applyNumberFormat="1" applyFont="1" applyFill="1" applyBorder="1" applyAlignment="1">
      <alignment horizontal="left" vertical="center"/>
    </xf>
    <xf numFmtId="164" fontId="25" fillId="3" borderId="9" xfId="1" applyNumberFormat="1" applyFont="1" applyFill="1" applyBorder="1" applyAlignment="1">
      <alignment horizontal="center"/>
    </xf>
    <xf numFmtId="44" fontId="6" fillId="9" borderId="9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4" fontId="5" fillId="5" borderId="3" xfId="0" applyNumberFormat="1" applyFont="1" applyFill="1" applyBorder="1" applyAlignment="1">
      <alignment horizontal="center" vertical="center" wrapText="1"/>
    </xf>
    <xf numFmtId="9" fontId="5" fillId="0" borderId="3" xfId="0" applyNumberFormat="1" applyFont="1" applyBorder="1" applyAlignment="1">
      <alignment horizontal="center" vertical="center" wrapText="1"/>
    </xf>
    <xf numFmtId="9" fontId="5" fillId="5" borderId="3" xfId="0" applyNumberFormat="1" applyFont="1" applyFill="1" applyBorder="1" applyAlignment="1">
      <alignment horizontal="center" vertical="center" wrapText="1"/>
    </xf>
    <xf numFmtId="44" fontId="5" fillId="0" borderId="3" xfId="0" applyNumberFormat="1" applyFont="1" applyBorder="1" applyAlignment="1">
      <alignment horizontal="center" vertical="center" wrapText="1"/>
    </xf>
    <xf numFmtId="44" fontId="6" fillId="3" borderId="9" xfId="2" applyFont="1" applyFill="1" applyBorder="1" applyAlignment="1">
      <alignment horizontal="center" vertical="center"/>
    </xf>
    <xf numFmtId="44" fontId="25" fillId="0" borderId="14" xfId="2" applyFont="1" applyBorder="1" applyAlignment="1">
      <alignment horizontal="center" vertical="center"/>
    </xf>
    <xf numFmtId="44" fontId="6" fillId="7" borderId="9" xfId="2" applyFont="1" applyFill="1" applyBorder="1" applyAlignment="1">
      <alignment horizontal="center" vertical="center" wrapText="1"/>
    </xf>
    <xf numFmtId="44" fontId="25" fillId="3" borderId="14" xfId="2" applyFont="1" applyFill="1" applyBorder="1" applyAlignment="1">
      <alignment vertical="center"/>
    </xf>
    <xf numFmtId="44" fontId="25" fillId="3" borderId="14" xfId="2" applyFont="1" applyFill="1" applyBorder="1" applyAlignment="1">
      <alignment horizontal="center" vertical="center"/>
    </xf>
    <xf numFmtId="165" fontId="27" fillId="7" borderId="17" xfId="2" applyNumberFormat="1" applyFont="1" applyFill="1" applyBorder="1" applyAlignment="1" applyProtection="1">
      <alignment horizontal="center" vertical="center" wrapText="1"/>
    </xf>
    <xf numFmtId="44" fontId="5" fillId="0" borderId="0" xfId="0" applyNumberFormat="1" applyFont="1"/>
    <xf numFmtId="44" fontId="0" fillId="0" borderId="0" xfId="0" applyNumberFormat="1" applyAlignment="1">
      <alignment horizontal="center"/>
    </xf>
    <xf numFmtId="44" fontId="25" fillId="7" borderId="9" xfId="2" applyFont="1" applyFill="1" applyBorder="1" applyAlignment="1">
      <alignment horizontal="center" vertical="center" readingOrder="1"/>
    </xf>
    <xf numFmtId="0" fontId="6" fillId="2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0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20" fillId="3" borderId="6" xfId="0" applyFont="1" applyFill="1" applyBorder="1" applyAlignment="1">
      <alignment horizontal="center" vertical="center" wrapText="1" readingOrder="1"/>
    </xf>
    <xf numFmtId="0" fontId="20" fillId="3" borderId="7" xfId="0" applyFont="1" applyFill="1" applyBorder="1" applyAlignment="1">
      <alignment horizontal="center" vertical="center" wrapText="1" readingOrder="1"/>
    </xf>
    <xf numFmtId="0" fontId="20" fillId="3" borderId="8" xfId="0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8" xfId="0" applyFont="1" applyFill="1" applyBorder="1" applyAlignment="1">
      <alignment horizontal="center" vertical="center" wrapText="1" readingOrder="1"/>
    </xf>
    <xf numFmtId="0" fontId="20" fillId="3" borderId="4" xfId="0" applyFont="1" applyFill="1" applyBorder="1" applyAlignment="1">
      <alignment horizontal="center" vertical="center" wrapText="1" readingOrder="1"/>
    </xf>
    <xf numFmtId="0" fontId="20" fillId="3" borderId="0" xfId="0" applyFont="1" applyFill="1" applyBorder="1" applyAlignment="1">
      <alignment horizontal="center" vertical="center" wrapText="1" readingOrder="1"/>
    </xf>
    <xf numFmtId="0" fontId="20" fillId="3" borderId="5" xfId="0" applyFont="1" applyFill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/>
    </xf>
    <xf numFmtId="0" fontId="3" fillId="3" borderId="1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wrapText="1"/>
    </xf>
    <xf numFmtId="0" fontId="20" fillId="3" borderId="6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5" fillId="3" borderId="9" xfId="0" applyFont="1" applyFill="1" applyBorder="1" applyAlignment="1">
      <alignment horizontal="center" vertical="center" wrapText="1" readingOrder="1"/>
    </xf>
    <xf numFmtId="0" fontId="31" fillId="3" borderId="9" xfId="0" applyFont="1" applyFill="1" applyBorder="1" applyAlignment="1">
      <alignment horizontal="center" vertical="center" wrapText="1" readingOrder="1"/>
    </xf>
    <xf numFmtId="0" fontId="26" fillId="0" borderId="7" xfId="0" applyFont="1" applyBorder="1" applyAlignment="1">
      <alignment horizontal="center"/>
    </xf>
    <xf numFmtId="0" fontId="5" fillId="3" borderId="9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vertical="center"/>
    </xf>
    <xf numFmtId="0" fontId="25" fillId="3" borderId="9" xfId="0" applyFont="1" applyFill="1" applyBorder="1" applyAlignment="1">
      <alignment horizontal="center" wrapText="1"/>
    </xf>
    <xf numFmtId="0" fontId="31" fillId="3" borderId="9" xfId="0" applyFont="1" applyFill="1" applyBorder="1" applyAlignment="1">
      <alignment horizontal="center" vertical="center" wrapText="1"/>
    </xf>
    <xf numFmtId="0" fontId="31" fillId="3" borderId="10" xfId="0" applyFont="1" applyFill="1" applyBorder="1" applyAlignment="1">
      <alignment horizontal="center" vertical="center" wrapText="1"/>
    </xf>
    <xf numFmtId="0" fontId="31" fillId="3" borderId="11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1638300</xdr:colOff>
      <xdr:row>0</xdr:row>
      <xdr:rowOff>133350</xdr:rowOff>
    </xdr:from>
    <xdr:to>
      <xdr:col>8</xdr:col>
      <xdr:colOff>28575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" t="38966" r="15042" b="24098"/>
        <a:stretch>
          <a:fillRect/>
        </a:stretch>
      </xdr:blipFill>
      <xdr:spPr bwMode="auto">
        <a:xfrm>
          <a:off x="1593850" y="133350"/>
          <a:ext cx="5267325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1403350</xdr:colOff>
      <xdr:row>0</xdr:row>
      <xdr:rowOff>311150</xdr:rowOff>
    </xdr:from>
    <xdr:to>
      <xdr:col>7</xdr:col>
      <xdr:colOff>508000</xdr:colOff>
      <xdr:row>4</xdr:row>
      <xdr:rowOff>358774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" t="38966" r="15042" b="24098"/>
        <a:stretch>
          <a:fillRect/>
        </a:stretch>
      </xdr:blipFill>
      <xdr:spPr bwMode="auto">
        <a:xfrm>
          <a:off x="1695450" y="311150"/>
          <a:ext cx="6553200" cy="1571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278360</xdr:colOff>
      <xdr:row>0</xdr:row>
      <xdr:rowOff>81158</xdr:rowOff>
    </xdr:from>
    <xdr:to>
      <xdr:col>9</xdr:col>
      <xdr:colOff>863648</xdr:colOff>
      <xdr:row>2</xdr:row>
      <xdr:rowOff>269657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" t="38966" r="15042" b="24098"/>
        <a:stretch>
          <a:fillRect/>
        </a:stretch>
      </xdr:blipFill>
      <xdr:spPr bwMode="auto">
        <a:xfrm>
          <a:off x="3662127" y="81158"/>
          <a:ext cx="4917206" cy="8321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354641</xdr:colOff>
      <xdr:row>0</xdr:row>
      <xdr:rowOff>83388</xdr:rowOff>
    </xdr:from>
    <xdr:to>
      <xdr:col>9</xdr:col>
      <xdr:colOff>419340</xdr:colOff>
      <xdr:row>3</xdr:row>
      <xdr:rowOff>30792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8" t="38966" r="15042" b="24098"/>
        <a:stretch>
          <a:fillRect/>
        </a:stretch>
      </xdr:blipFill>
      <xdr:spPr bwMode="auto">
        <a:xfrm>
          <a:off x="4691811" y="83388"/>
          <a:ext cx="4629510" cy="917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workbookViewId="0">
      <selection activeCell="M8" sqref="M8"/>
    </sheetView>
  </sheetViews>
  <sheetFormatPr defaultColWidth="17" defaultRowHeight="25" customHeight="1"/>
  <cols>
    <col min="1" max="1" width="3.54296875" style="45" customWidth="1"/>
    <col min="2" max="2" width="19.26953125" style="45" customWidth="1"/>
    <col min="3" max="3" width="16.453125" style="45" customWidth="1"/>
    <col min="4" max="4" width="14.1796875" style="45" customWidth="1"/>
    <col min="5" max="5" width="17.26953125" style="45" customWidth="1"/>
    <col min="6" max="6" width="15" style="45" customWidth="1"/>
    <col min="7" max="7" width="7.81640625" style="45" bestFit="1" customWidth="1"/>
    <col min="8" max="8" width="4.453125" style="45" customWidth="1"/>
    <col min="9" max="9" width="16" style="45" customWidth="1"/>
    <col min="10" max="10" width="5.1796875" style="45" customWidth="1"/>
    <col min="11" max="14" width="17" style="45"/>
    <col min="15" max="15" width="23.1796875" style="45" customWidth="1"/>
    <col min="16" max="16384" width="17" style="45"/>
  </cols>
  <sheetData>
    <row r="1" spans="1:16" s="5" customFormat="1" ht="25" customHeight="1">
      <c r="A1" s="1"/>
      <c r="B1" s="2"/>
      <c r="C1" s="3"/>
      <c r="D1" s="3"/>
      <c r="E1" s="3"/>
      <c r="F1" s="2"/>
      <c r="G1" s="2"/>
      <c r="H1" s="2"/>
      <c r="I1" s="3"/>
      <c r="J1" s="4"/>
    </row>
    <row r="2" spans="1:16" s="5" customFormat="1" ht="25" customHeight="1">
      <c r="A2" s="6"/>
      <c r="B2" s="7"/>
      <c r="F2" s="7"/>
      <c r="G2" s="7"/>
      <c r="H2" s="7"/>
      <c r="J2" s="8"/>
    </row>
    <row r="3" spans="1:16" s="5" customFormat="1" ht="25" customHeight="1">
      <c r="A3" s="6"/>
      <c r="B3" s="7"/>
      <c r="C3" s="7"/>
      <c r="D3" s="7"/>
      <c r="E3" s="7"/>
      <c r="F3" s="7"/>
      <c r="G3" s="7"/>
      <c r="H3" s="7"/>
      <c r="J3" s="8"/>
    </row>
    <row r="4" spans="1:16" s="5" customFormat="1" ht="25" customHeight="1">
      <c r="A4" s="410" t="s">
        <v>0</v>
      </c>
      <c r="B4" s="411"/>
      <c r="C4" s="411"/>
      <c r="D4" s="411"/>
      <c r="E4" s="411"/>
      <c r="F4" s="411"/>
      <c r="G4" s="411"/>
      <c r="H4" s="411"/>
      <c r="I4" s="411"/>
      <c r="J4" s="412"/>
    </row>
    <row r="5" spans="1:16" s="5" customFormat="1" ht="25" customHeight="1">
      <c r="A5" s="413" t="s">
        <v>1</v>
      </c>
      <c r="B5" s="414"/>
      <c r="C5" s="414"/>
      <c r="D5" s="414"/>
      <c r="E5" s="414"/>
      <c r="F5" s="414"/>
      <c r="G5" s="414"/>
      <c r="H5" s="414"/>
      <c r="I5" s="414"/>
      <c r="J5" s="415"/>
    </row>
    <row r="6" spans="1:16" s="5" customFormat="1" ht="25" customHeight="1">
      <c r="A6" s="9" t="s">
        <v>2</v>
      </c>
      <c r="B6" s="9" t="s">
        <v>3</v>
      </c>
      <c r="C6" s="9" t="s">
        <v>4</v>
      </c>
      <c r="D6" s="9" t="s">
        <v>5</v>
      </c>
      <c r="E6" s="9" t="s">
        <v>6</v>
      </c>
      <c r="F6" s="9" t="s">
        <v>7</v>
      </c>
      <c r="G6" s="416" t="s">
        <v>8</v>
      </c>
      <c r="H6" s="417"/>
      <c r="I6" s="418" t="s">
        <v>9</v>
      </c>
      <c r="J6" s="418"/>
    </row>
    <row r="7" spans="1:16" s="5" customFormat="1" ht="31">
      <c r="A7" s="10">
        <v>1</v>
      </c>
      <c r="B7" s="11" t="s">
        <v>10</v>
      </c>
      <c r="C7" s="12">
        <v>2538874</v>
      </c>
      <c r="D7" s="12">
        <v>81810</v>
      </c>
      <c r="E7" s="13">
        <f>C7+D7</f>
        <v>2620684</v>
      </c>
      <c r="F7" s="14">
        <v>2541849.9300000002</v>
      </c>
      <c r="G7" s="15">
        <f>F7/E7*100</f>
        <v>96.991851363995053</v>
      </c>
      <c r="H7" s="16" t="s">
        <v>8</v>
      </c>
      <c r="I7" s="17">
        <f>E7-F7</f>
        <v>78834.069999999832</v>
      </c>
      <c r="J7" s="18">
        <f>I7/C7</f>
        <v>3.1050800472965507E-2</v>
      </c>
      <c r="L7" s="19"/>
      <c r="M7" s="20"/>
    </row>
    <row r="8" spans="1:16" s="5" customFormat="1" ht="31">
      <c r="A8" s="10">
        <v>2</v>
      </c>
      <c r="B8" s="21" t="s">
        <v>11</v>
      </c>
      <c r="C8" s="12">
        <v>1096210</v>
      </c>
      <c r="D8" s="12">
        <v>-81810</v>
      </c>
      <c r="E8" s="13">
        <f t="shared" ref="E8:E11" si="0">C8+D8</f>
        <v>1014400</v>
      </c>
      <c r="F8" s="14">
        <v>988813.15</v>
      </c>
      <c r="G8" s="22">
        <f t="shared" ref="G8:G11" si="1">F8/C8*100</f>
        <v>90.202894518386074</v>
      </c>
      <c r="H8" s="16" t="s">
        <v>8</v>
      </c>
      <c r="I8" s="17">
        <f t="shared" ref="I8:I11" si="2">E8-F8</f>
        <v>25586.849999999977</v>
      </c>
      <c r="J8" s="18">
        <v>0.86</v>
      </c>
      <c r="M8" s="19"/>
    </row>
    <row r="9" spans="1:16" s="5" customFormat="1" ht="31">
      <c r="A9" s="10">
        <v>3</v>
      </c>
      <c r="B9" s="21" t="s">
        <v>12</v>
      </c>
      <c r="C9" s="12">
        <v>3873544</v>
      </c>
      <c r="D9" s="23"/>
      <c r="E9" s="13">
        <f t="shared" si="0"/>
        <v>3873544</v>
      </c>
      <c r="F9" s="14">
        <v>3570160.18</v>
      </c>
      <c r="G9" s="22">
        <f t="shared" si="1"/>
        <v>92.167797242008874</v>
      </c>
      <c r="H9" s="16" t="s">
        <v>8</v>
      </c>
      <c r="I9" s="17">
        <f t="shared" si="2"/>
        <v>303383.81999999983</v>
      </c>
      <c r="J9" s="18">
        <v>0.44</v>
      </c>
      <c r="M9" s="20"/>
      <c r="N9" s="19"/>
      <c r="O9" s="19"/>
    </row>
    <row r="10" spans="1:16" s="5" customFormat="1" ht="25" customHeight="1">
      <c r="A10" s="10">
        <v>4</v>
      </c>
      <c r="B10" s="24" t="s">
        <v>13</v>
      </c>
      <c r="C10" s="12">
        <v>230000</v>
      </c>
      <c r="D10" s="12"/>
      <c r="E10" s="13">
        <f t="shared" si="0"/>
        <v>230000</v>
      </c>
      <c r="F10" s="14">
        <v>228734</v>
      </c>
      <c r="G10" s="22">
        <f t="shared" si="1"/>
        <v>99.449565217391296</v>
      </c>
      <c r="H10" s="25" t="s">
        <v>8</v>
      </c>
      <c r="I10" s="17">
        <f t="shared" si="2"/>
        <v>1266</v>
      </c>
      <c r="J10" s="18">
        <f t="shared" ref="J10:J12" si="3">I10/C10</f>
        <v>5.5043478260869564E-3</v>
      </c>
      <c r="L10" s="5" t="s">
        <v>14</v>
      </c>
      <c r="O10" s="19"/>
    </row>
    <row r="11" spans="1:16" s="5" customFormat="1" ht="25" customHeight="1">
      <c r="A11" s="26">
        <v>6</v>
      </c>
      <c r="B11" s="27" t="s">
        <v>15</v>
      </c>
      <c r="C11" s="12">
        <v>953093</v>
      </c>
      <c r="D11" s="12"/>
      <c r="E11" s="13">
        <f t="shared" si="0"/>
        <v>953093</v>
      </c>
      <c r="F11" s="14">
        <v>752133.08</v>
      </c>
      <c r="G11" s="22">
        <f t="shared" si="1"/>
        <v>78.914972620720107</v>
      </c>
      <c r="H11" s="25" t="s">
        <v>8</v>
      </c>
      <c r="I11" s="17">
        <f t="shared" si="2"/>
        <v>200959.92000000004</v>
      </c>
      <c r="J11" s="18">
        <f t="shared" si="3"/>
        <v>0.21085027379279886</v>
      </c>
      <c r="M11" s="5" t="s">
        <v>14</v>
      </c>
    </row>
    <row r="12" spans="1:16" s="5" customFormat="1" ht="25" customHeight="1">
      <c r="A12" s="28"/>
      <c r="B12" s="28" t="s">
        <v>16</v>
      </c>
      <c r="C12" s="29">
        <f>SUM(C7:C11)</f>
        <v>8691721</v>
      </c>
      <c r="D12" s="30">
        <f>SUM(D7:D11)</f>
        <v>0</v>
      </c>
      <c r="E12" s="30">
        <f>SUM(E7:E11)</f>
        <v>8691721</v>
      </c>
      <c r="F12" s="31">
        <f>SUM(F7:F11)</f>
        <v>8081690.3399999999</v>
      </c>
      <c r="G12" s="32">
        <f>F12/C12*100</f>
        <v>92.981474439872144</v>
      </c>
      <c r="H12" s="33" t="s">
        <v>8</v>
      </c>
      <c r="I12" s="34">
        <f t="shared" ref="I12" si="4">C12-F12</f>
        <v>610030.66000000015</v>
      </c>
      <c r="J12" s="35">
        <f t="shared" si="3"/>
        <v>7.0185255601278515E-2</v>
      </c>
      <c r="L12" s="5" t="s">
        <v>14</v>
      </c>
      <c r="P12" s="5" t="s">
        <v>14</v>
      </c>
    </row>
    <row r="13" spans="1:16" s="5" customFormat="1" ht="25" customHeight="1">
      <c r="A13" s="36"/>
      <c r="B13" s="37"/>
      <c r="C13" s="37"/>
      <c r="D13" s="37"/>
      <c r="E13" s="37"/>
      <c r="F13" s="37"/>
      <c r="G13" s="37"/>
      <c r="H13" s="37"/>
      <c r="I13" s="37"/>
      <c r="J13" s="38"/>
      <c r="K13" s="19"/>
    </row>
    <row r="14" spans="1:16" s="5" customFormat="1" ht="25" customHeight="1">
      <c r="A14" s="419" t="s">
        <v>22</v>
      </c>
      <c r="B14" s="420"/>
      <c r="C14" s="420"/>
      <c r="D14" s="420"/>
      <c r="E14" s="420"/>
      <c r="F14" s="420"/>
      <c r="G14" s="420"/>
      <c r="H14" s="420"/>
      <c r="I14" s="420"/>
      <c r="J14" s="421"/>
      <c r="K14" s="19"/>
      <c r="N14" s="5" t="s">
        <v>14</v>
      </c>
    </row>
    <row r="15" spans="1:16" s="5" customFormat="1" ht="25" customHeight="1">
      <c r="A15" s="422" t="s">
        <v>17</v>
      </c>
      <c r="B15" s="405"/>
      <c r="C15" s="405"/>
      <c r="D15" s="405"/>
      <c r="E15" s="405"/>
      <c r="F15" s="405"/>
      <c r="G15" s="405"/>
      <c r="H15" s="405"/>
      <c r="I15" s="405"/>
      <c r="J15" s="406"/>
    </row>
    <row r="16" spans="1:16" s="5" customFormat="1" ht="25" customHeight="1">
      <c r="A16" s="39"/>
      <c r="B16" s="40"/>
      <c r="C16" s="40"/>
      <c r="D16" s="40"/>
      <c r="E16" s="40"/>
      <c r="F16" s="40"/>
      <c r="G16" s="40"/>
      <c r="H16" s="40"/>
      <c r="I16" s="40"/>
      <c r="J16" s="41"/>
    </row>
    <row r="17" spans="1:13" s="5" customFormat="1" ht="25" customHeight="1">
      <c r="A17" s="39"/>
      <c r="B17" s="40"/>
      <c r="C17" s="40"/>
      <c r="D17" s="40"/>
      <c r="E17" s="40"/>
      <c r="F17" s="40"/>
      <c r="G17" s="40"/>
      <c r="H17" s="40"/>
      <c r="I17" s="40"/>
      <c r="J17" s="41"/>
    </row>
    <row r="18" spans="1:13" s="5" customFormat="1" ht="25" customHeight="1">
      <c r="A18" s="407" t="s">
        <v>18</v>
      </c>
      <c r="B18" s="403"/>
      <c r="C18" s="403"/>
      <c r="D18" s="403"/>
      <c r="E18" s="403" t="s">
        <v>19</v>
      </c>
      <c r="F18" s="403"/>
      <c r="G18" s="403"/>
      <c r="H18" s="403"/>
      <c r="I18" s="403"/>
      <c r="J18" s="404"/>
    </row>
    <row r="19" spans="1:13" s="5" customFormat="1" ht="42" customHeight="1">
      <c r="A19" s="408" t="s">
        <v>20</v>
      </c>
      <c r="B19" s="409"/>
      <c r="C19" s="409"/>
      <c r="D19" s="409"/>
      <c r="E19" s="405" t="s">
        <v>21</v>
      </c>
      <c r="F19" s="405"/>
      <c r="G19" s="405"/>
      <c r="H19" s="405"/>
      <c r="I19" s="405"/>
      <c r="J19" s="406"/>
    </row>
    <row r="20" spans="1:13" s="5" customFormat="1" ht="25" customHeight="1">
      <c r="A20" s="42"/>
      <c r="B20" s="43"/>
      <c r="C20" s="43"/>
      <c r="D20" s="43"/>
      <c r="E20" s="43"/>
      <c r="F20" s="43"/>
      <c r="G20" s="43"/>
      <c r="H20" s="43"/>
      <c r="I20" s="43"/>
      <c r="J20" s="44"/>
    </row>
    <row r="21" spans="1:13" ht="25" customHeight="1">
      <c r="I21" s="45" t="s">
        <v>14</v>
      </c>
      <c r="M21" s="45" t="s">
        <v>14</v>
      </c>
    </row>
  </sheetData>
  <mergeCells count="10">
    <mergeCell ref="E18:J18"/>
    <mergeCell ref="E19:J19"/>
    <mergeCell ref="A18:D18"/>
    <mergeCell ref="A19:D19"/>
    <mergeCell ref="A4:J4"/>
    <mergeCell ref="A5:J5"/>
    <mergeCell ref="G6:H6"/>
    <mergeCell ref="I6:J6"/>
    <mergeCell ref="A14:J14"/>
    <mergeCell ref="A15:J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J72"/>
  <sheetViews>
    <sheetView topLeftCell="A69" workbookViewId="0">
      <selection activeCell="J41" sqref="J41"/>
    </sheetView>
  </sheetViews>
  <sheetFormatPr defaultColWidth="30.7265625" defaultRowHeight="30" customHeight="1"/>
  <cols>
    <col min="1" max="1" width="4.1796875" bestFit="1" customWidth="1"/>
    <col min="2" max="2" width="29.36328125" customWidth="1"/>
    <col min="3" max="3" width="16.6328125" customWidth="1"/>
    <col min="4" max="4" width="14.54296875" customWidth="1"/>
    <col min="5" max="5" width="17.54296875" customWidth="1"/>
    <col min="6" max="6" width="19.7265625" customWidth="1"/>
    <col min="7" max="7" width="8.81640625" bestFit="1" customWidth="1"/>
    <col min="8" max="8" width="17.54296875" bestFit="1" customWidth="1"/>
    <col min="9" max="9" width="10.26953125" customWidth="1"/>
  </cols>
  <sheetData>
    <row r="6" spans="1:9" ht="30" customHeight="1">
      <c r="A6" s="444" t="s">
        <v>23</v>
      </c>
      <c r="B6" s="444"/>
      <c r="C6" s="444"/>
      <c r="D6" s="444"/>
      <c r="E6" s="444"/>
      <c r="F6" s="444"/>
      <c r="G6" s="444"/>
      <c r="H6" s="444"/>
      <c r="I6" s="444"/>
    </row>
    <row r="7" spans="1:9" ht="31">
      <c r="A7" s="46" t="s">
        <v>2</v>
      </c>
      <c r="B7" s="46" t="s">
        <v>24</v>
      </c>
      <c r="C7" s="47" t="s">
        <v>25</v>
      </c>
      <c r="D7" s="47" t="s">
        <v>5</v>
      </c>
      <c r="E7" s="47" t="s">
        <v>6</v>
      </c>
      <c r="F7" s="46" t="s">
        <v>7</v>
      </c>
      <c r="G7" s="47" t="s">
        <v>8</v>
      </c>
      <c r="H7" s="46" t="s">
        <v>9</v>
      </c>
      <c r="I7" s="48" t="s">
        <v>8</v>
      </c>
    </row>
    <row r="8" spans="1:9" ht="30" customHeight="1" thickBot="1">
      <c r="A8" s="445">
        <v>1</v>
      </c>
      <c r="B8" s="170" t="s">
        <v>26</v>
      </c>
      <c r="C8" s="171">
        <f>SUM(C9:C12)</f>
        <v>2361580</v>
      </c>
      <c r="D8" s="171">
        <f>SUM(D9:D12)</f>
        <v>-87555.5</v>
      </c>
      <c r="E8" s="171">
        <f>SUM(E9:E12)</f>
        <v>2274024.5</v>
      </c>
      <c r="F8" s="172">
        <f>SUM(F9:F12)</f>
        <v>2232659.6500000004</v>
      </c>
      <c r="G8" s="173">
        <f>F8/E8</f>
        <v>0.98180984857463072</v>
      </c>
      <c r="H8" s="174">
        <f>E8-F8</f>
        <v>41364.849999999627</v>
      </c>
      <c r="I8" s="173">
        <f>H8/E8</f>
        <v>1.8190151425369262E-2</v>
      </c>
    </row>
    <row r="9" spans="1:9" ht="30" customHeight="1">
      <c r="A9" s="446"/>
      <c r="B9" s="184" t="s">
        <v>10</v>
      </c>
      <c r="C9" s="14">
        <v>692494</v>
      </c>
      <c r="D9" s="185">
        <v>-5745.5</v>
      </c>
      <c r="E9" s="186">
        <f>C9+D9</f>
        <v>686748.5</v>
      </c>
      <c r="F9" s="187">
        <v>663302.56000000006</v>
      </c>
      <c r="G9" s="176">
        <f>F9/E9</f>
        <v>0.96585949587075914</v>
      </c>
      <c r="H9" s="177">
        <f>E9-F9</f>
        <v>23445.939999999944</v>
      </c>
      <c r="I9" s="178">
        <f>H9/E9</f>
        <v>3.4140504129240828E-2</v>
      </c>
    </row>
    <row r="10" spans="1:9" ht="30" customHeight="1">
      <c r="A10" s="446"/>
      <c r="B10" s="188" t="s">
        <v>11</v>
      </c>
      <c r="C10" s="14">
        <v>682847</v>
      </c>
      <c r="D10" s="189">
        <v>-81810</v>
      </c>
      <c r="E10" s="190">
        <f t="shared" ref="E10:E12" si="0">C10+D10</f>
        <v>601037</v>
      </c>
      <c r="F10" s="191">
        <v>589148.81000000006</v>
      </c>
      <c r="G10" s="50">
        <f t="shared" ref="G10:G11" si="1">F10/E10</f>
        <v>0.98022053550779742</v>
      </c>
      <c r="H10" s="52">
        <f t="shared" ref="H10:H12" si="2">E10-F10</f>
        <v>11888.189999999944</v>
      </c>
      <c r="I10" s="179">
        <f>H10/E10</f>
        <v>1.977946449220255E-2</v>
      </c>
    </row>
    <row r="11" spans="1:9" ht="30" customHeight="1">
      <c r="A11" s="446"/>
      <c r="B11" s="188" t="s">
        <v>12</v>
      </c>
      <c r="C11" s="14">
        <v>806239</v>
      </c>
      <c r="D11" s="189">
        <v>0</v>
      </c>
      <c r="E11" s="190">
        <f t="shared" si="0"/>
        <v>806239</v>
      </c>
      <c r="F11" s="191">
        <v>800224.28</v>
      </c>
      <c r="G11" s="50">
        <f t="shared" si="1"/>
        <v>0.99253978038770141</v>
      </c>
      <c r="H11" s="52">
        <f t="shared" si="2"/>
        <v>6014.7199999999721</v>
      </c>
      <c r="I11" s="179">
        <f>H11/E11</f>
        <v>7.4602196122985518E-3</v>
      </c>
    </row>
    <row r="12" spans="1:9" ht="30" customHeight="1" thickBot="1">
      <c r="A12" s="446"/>
      <c r="B12" s="192" t="s">
        <v>13</v>
      </c>
      <c r="C12" s="14">
        <v>180000</v>
      </c>
      <c r="D12" s="193">
        <v>0</v>
      </c>
      <c r="E12" s="194">
        <f t="shared" si="0"/>
        <v>180000</v>
      </c>
      <c r="F12" s="195">
        <v>179984</v>
      </c>
      <c r="G12" s="181">
        <v>0.99</v>
      </c>
      <c r="H12" s="182">
        <f t="shared" si="2"/>
        <v>16</v>
      </c>
      <c r="I12" s="183">
        <v>0.01</v>
      </c>
    </row>
    <row r="13" spans="1:9" ht="30" customHeight="1">
      <c r="A13" s="106"/>
      <c r="B13" s="449"/>
      <c r="C13" s="449"/>
      <c r="D13" s="449"/>
      <c r="E13" s="449"/>
      <c r="F13" s="449"/>
      <c r="G13" s="449"/>
      <c r="H13" s="449"/>
      <c r="I13" s="449"/>
    </row>
    <row r="14" spans="1:9" ht="30" customHeight="1" thickBot="1">
      <c r="A14" s="447">
        <v>2</v>
      </c>
      <c r="B14" s="196" t="s">
        <v>27</v>
      </c>
      <c r="C14" s="197">
        <f>SUM(C15:C18)</f>
        <v>478360</v>
      </c>
      <c r="D14" s="198">
        <f>SUM(D15:D18)</f>
        <v>-16752.060000000001</v>
      </c>
      <c r="E14" s="199">
        <f>SUM(E15:E18)</f>
        <v>461607.94</v>
      </c>
      <c r="F14" s="200">
        <f>SUM(F15:F18)</f>
        <v>359806.87</v>
      </c>
      <c r="G14" s="201">
        <f>F14/E14</f>
        <v>0.77946421372214691</v>
      </c>
      <c r="H14" s="199">
        <f>E14-F14</f>
        <v>101801.07</v>
      </c>
      <c r="I14" s="201">
        <f t="shared" ref="I14:I20" si="3">H14/E14</f>
        <v>0.22053578627785303</v>
      </c>
    </row>
    <row r="15" spans="1:9" ht="30" customHeight="1">
      <c r="A15" s="435"/>
      <c r="B15" s="202" t="s">
        <v>10</v>
      </c>
      <c r="C15" s="203">
        <v>202178</v>
      </c>
      <c r="D15" s="204" t="s">
        <v>28</v>
      </c>
      <c r="E15" s="203">
        <v>202178</v>
      </c>
      <c r="F15" s="175">
        <v>198447.06</v>
      </c>
      <c r="G15" s="205">
        <f>F15/E15</f>
        <v>0.9815462612153647</v>
      </c>
      <c r="H15" s="206">
        <f>E15-F15</f>
        <v>3730.9400000000023</v>
      </c>
      <c r="I15" s="207">
        <f t="shared" si="3"/>
        <v>1.8453738784635333E-2</v>
      </c>
    </row>
    <row r="16" spans="1:9" ht="30" customHeight="1">
      <c r="A16" s="435"/>
      <c r="B16" s="208" t="s">
        <v>11</v>
      </c>
      <c r="C16" s="54">
        <v>43136</v>
      </c>
      <c r="D16" s="55" t="s">
        <v>28</v>
      </c>
      <c r="E16" s="54">
        <v>43136</v>
      </c>
      <c r="F16" s="49">
        <v>42766.36</v>
      </c>
      <c r="G16" s="56">
        <f t="shared" ref="G16:G17" si="4">F16/E16</f>
        <v>0.99143082344213651</v>
      </c>
      <c r="H16" s="57">
        <f t="shared" ref="H16:H18" si="5">E16-F16</f>
        <v>369.63999999999942</v>
      </c>
      <c r="I16" s="209">
        <f t="shared" si="3"/>
        <v>8.5691765578634876E-3</v>
      </c>
    </row>
    <row r="17" spans="1:10" ht="30" customHeight="1">
      <c r="A17" s="435"/>
      <c r="B17" s="210" t="s">
        <v>13</v>
      </c>
      <c r="C17" s="54">
        <v>50000</v>
      </c>
      <c r="D17" s="55" t="s">
        <v>28</v>
      </c>
      <c r="E17" s="54">
        <v>50000</v>
      </c>
      <c r="F17" s="49">
        <v>48750</v>
      </c>
      <c r="G17" s="56">
        <f t="shared" si="4"/>
        <v>0.97499999999999998</v>
      </c>
      <c r="H17" s="57">
        <f t="shared" si="5"/>
        <v>1250</v>
      </c>
      <c r="I17" s="209">
        <f t="shared" si="3"/>
        <v>2.5000000000000001E-2</v>
      </c>
    </row>
    <row r="18" spans="1:10" ht="30" customHeight="1" thickBot="1">
      <c r="A18" s="435"/>
      <c r="B18" s="211" t="s">
        <v>15</v>
      </c>
      <c r="C18" s="212">
        <v>183046</v>
      </c>
      <c r="D18" s="213">
        <v>-16752.060000000001</v>
      </c>
      <c r="E18" s="212">
        <f>C18+D18</f>
        <v>166293.94</v>
      </c>
      <c r="F18" s="180">
        <v>69843.45</v>
      </c>
      <c r="G18" s="214">
        <f>F18/E18</f>
        <v>0.41999997113544846</v>
      </c>
      <c r="H18" s="215">
        <f t="shared" si="5"/>
        <v>96450.49</v>
      </c>
      <c r="I18" s="216">
        <f t="shared" si="3"/>
        <v>0.5800000288645516</v>
      </c>
      <c r="J18" s="318">
        <f>C18+D18</f>
        <v>166293.94</v>
      </c>
    </row>
    <row r="19" spans="1:10" ht="30" customHeight="1">
      <c r="A19" s="105"/>
      <c r="B19" s="450"/>
      <c r="C19" s="451"/>
      <c r="D19" s="451"/>
      <c r="E19" s="451"/>
      <c r="F19" s="451"/>
      <c r="G19" s="451"/>
      <c r="H19" s="451"/>
      <c r="I19" s="452"/>
    </row>
    <row r="20" spans="1:10" ht="30" customHeight="1" thickBot="1">
      <c r="A20" s="445">
        <v>3</v>
      </c>
      <c r="B20" s="196" t="s">
        <v>29</v>
      </c>
      <c r="C20" s="174">
        <f>SUM( C21:C23)</f>
        <v>2303935</v>
      </c>
      <c r="D20" s="174">
        <f>SUM(D21:D23)</f>
        <v>34059</v>
      </c>
      <c r="E20" s="174">
        <f>SUM(E21:E23)</f>
        <v>2337994</v>
      </c>
      <c r="F20" s="174">
        <f>SUM(F21:F23)</f>
        <v>2037208.79</v>
      </c>
      <c r="G20" s="173">
        <f>F20/E20</f>
        <v>0.87134902399236269</v>
      </c>
      <c r="H20" s="174">
        <f>E20-F20</f>
        <v>300785.20999999996</v>
      </c>
      <c r="I20" s="173">
        <f t="shared" si="3"/>
        <v>0.12865097600763731</v>
      </c>
    </row>
    <row r="21" spans="1:10" s="61" customFormat="1" ht="30" customHeight="1">
      <c r="A21" s="446"/>
      <c r="B21" s="202" t="s">
        <v>10</v>
      </c>
      <c r="C21" s="14">
        <v>200921</v>
      </c>
      <c r="D21" s="14">
        <v>34059</v>
      </c>
      <c r="E21" s="14">
        <f>C21+D21</f>
        <v>234980</v>
      </c>
      <c r="F21" s="175">
        <v>234649</v>
      </c>
      <c r="G21" s="217">
        <v>0.99</v>
      </c>
      <c r="H21" s="218">
        <f>E21-F21</f>
        <v>331</v>
      </c>
      <c r="I21" s="219">
        <v>0.01</v>
      </c>
      <c r="J21" s="319">
        <f>C21+D21</f>
        <v>234980</v>
      </c>
    </row>
    <row r="22" spans="1:10" s="61" customFormat="1" ht="30" customHeight="1">
      <c r="A22" s="446"/>
      <c r="B22" s="208" t="s">
        <v>11</v>
      </c>
      <c r="C22" s="14">
        <v>38350</v>
      </c>
      <c r="D22" s="58">
        <v>0</v>
      </c>
      <c r="E22" s="14">
        <v>38350</v>
      </c>
      <c r="F22" s="49">
        <v>35264.89</v>
      </c>
      <c r="G22" s="59">
        <f t="shared" ref="G22:G23" si="6">F22/E22</f>
        <v>0.91955384615384617</v>
      </c>
      <c r="H22" s="60">
        <f t="shared" ref="H22:H23" si="7">E22-F22</f>
        <v>3085.1100000000006</v>
      </c>
      <c r="I22" s="220">
        <f t="shared" ref="I22:I32" si="8">H22/E22</f>
        <v>8.0446153846153862E-2</v>
      </c>
    </row>
    <row r="23" spans="1:10" s="61" customFormat="1" ht="30" customHeight="1" thickBot="1">
      <c r="A23" s="448"/>
      <c r="B23" s="221" t="s">
        <v>12</v>
      </c>
      <c r="C23" s="14">
        <v>2064664</v>
      </c>
      <c r="D23" s="222">
        <v>0</v>
      </c>
      <c r="E23" s="14">
        <v>2064664</v>
      </c>
      <c r="F23" s="180">
        <v>1767294.9</v>
      </c>
      <c r="G23" s="223">
        <f t="shared" si="6"/>
        <v>0.85597215818167016</v>
      </c>
      <c r="H23" s="224">
        <f t="shared" si="7"/>
        <v>297369.10000000009</v>
      </c>
      <c r="I23" s="225">
        <f t="shared" si="8"/>
        <v>0.14402784181832981</v>
      </c>
    </row>
    <row r="24" spans="1:10" s="61" customFormat="1" ht="30" customHeight="1" thickBot="1">
      <c r="A24" s="106"/>
      <c r="B24" s="453"/>
      <c r="C24" s="454"/>
      <c r="D24" s="454"/>
      <c r="E24" s="454"/>
      <c r="F24" s="454"/>
      <c r="G24" s="454"/>
      <c r="H24" s="454"/>
      <c r="I24" s="455"/>
    </row>
    <row r="25" spans="1:10" ht="30" customHeight="1">
      <c r="A25" s="429">
        <v>4</v>
      </c>
      <c r="B25" s="226" t="s">
        <v>30</v>
      </c>
      <c r="C25" s="227">
        <f>SUM(C26:C27)</f>
        <v>572863</v>
      </c>
      <c r="D25" s="227">
        <f t="shared" ref="D25" si="9">SUM(D26:D27)</f>
        <v>0</v>
      </c>
      <c r="E25" s="227">
        <f>SUM(E26:E27)</f>
        <v>572863</v>
      </c>
      <c r="F25" s="227">
        <f>SUM(F26:F27)</f>
        <v>557997.5</v>
      </c>
      <c r="G25" s="228">
        <f>F25/E25</f>
        <v>0.97405051469548565</v>
      </c>
      <c r="H25" s="227">
        <f>E25-F25</f>
        <v>14865.5</v>
      </c>
      <c r="I25" s="229">
        <f t="shared" si="8"/>
        <v>2.5949485304514342E-2</v>
      </c>
    </row>
    <row r="26" spans="1:10" ht="30" customHeight="1">
      <c r="A26" s="430"/>
      <c r="B26" s="230" t="s">
        <v>10</v>
      </c>
      <c r="C26" s="63">
        <v>512007</v>
      </c>
      <c r="D26" s="64">
        <v>0</v>
      </c>
      <c r="E26" s="63">
        <v>512007</v>
      </c>
      <c r="F26" s="65">
        <v>497143.74</v>
      </c>
      <c r="G26" s="66">
        <f>F26/E26</f>
        <v>0.97097059219893478</v>
      </c>
      <c r="H26" s="67">
        <f>E26-F26</f>
        <v>14863.260000000009</v>
      </c>
      <c r="I26" s="231">
        <f t="shared" si="8"/>
        <v>2.9029407801065239E-2</v>
      </c>
    </row>
    <row r="27" spans="1:10" ht="30" customHeight="1" thickBot="1">
      <c r="A27" s="431"/>
      <c r="B27" s="232" t="s">
        <v>11</v>
      </c>
      <c r="C27" s="233">
        <v>60856</v>
      </c>
      <c r="D27" s="234">
        <v>0</v>
      </c>
      <c r="E27" s="233">
        <v>60856</v>
      </c>
      <c r="F27" s="235">
        <v>60853.760000000002</v>
      </c>
      <c r="G27" s="236">
        <f>F27/E27</f>
        <v>0.99996319179702908</v>
      </c>
      <c r="H27" s="237">
        <f>E27-F27</f>
        <v>2.2399999999979627</v>
      </c>
      <c r="I27" s="238">
        <f t="shared" si="8"/>
        <v>3.6808202970914331E-5</v>
      </c>
    </row>
    <row r="28" spans="1:10" ht="30" customHeight="1">
      <c r="A28" s="104"/>
      <c r="B28" s="438"/>
      <c r="C28" s="439"/>
      <c r="D28" s="439"/>
      <c r="E28" s="439"/>
      <c r="F28" s="439"/>
      <c r="G28" s="439"/>
      <c r="H28" s="439"/>
      <c r="I28" s="440"/>
    </row>
    <row r="29" spans="1:10" ht="30" customHeight="1" thickBot="1">
      <c r="A29" s="432">
        <v>5</v>
      </c>
      <c r="B29" s="196" t="s">
        <v>31</v>
      </c>
      <c r="C29" s="240">
        <f>SUM(C30:C32)</f>
        <v>224369</v>
      </c>
      <c r="D29" s="240">
        <f>SUM(D30:D32)</f>
        <v>-3114.04</v>
      </c>
      <c r="E29" s="240">
        <f>SUM(E30:E32)</f>
        <v>221254.96000000002</v>
      </c>
      <c r="F29" s="240">
        <f>SUM(F30:F32)</f>
        <v>171940.61</v>
      </c>
      <c r="G29" s="241">
        <f>F29/E29</f>
        <v>0.77711527913317724</v>
      </c>
      <c r="H29" s="240">
        <f>E29-F29</f>
        <v>49314.350000000035</v>
      </c>
      <c r="I29" s="242">
        <f t="shared" si="8"/>
        <v>0.22288472086682273</v>
      </c>
    </row>
    <row r="30" spans="1:10" ht="30" customHeight="1">
      <c r="A30" s="437"/>
      <c r="B30" s="243" t="s">
        <v>10</v>
      </c>
      <c r="C30" s="244">
        <v>90745</v>
      </c>
      <c r="D30" s="14">
        <v>3713.5</v>
      </c>
      <c r="E30" s="244">
        <f>C30+D30</f>
        <v>94458.5</v>
      </c>
      <c r="F30" s="175">
        <v>91004.91</v>
      </c>
      <c r="G30" s="245">
        <f>F30/E30</f>
        <v>0.96343801775382842</v>
      </c>
      <c r="H30" s="246">
        <f>E30-F30</f>
        <v>3453.5899999999965</v>
      </c>
      <c r="I30" s="247">
        <f t="shared" si="8"/>
        <v>3.6561982246171562E-2</v>
      </c>
    </row>
    <row r="31" spans="1:10" ht="30" customHeight="1">
      <c r="A31" s="437"/>
      <c r="B31" s="248" t="s">
        <v>11</v>
      </c>
      <c r="C31" s="69">
        <v>28218</v>
      </c>
      <c r="D31" s="14" t="s">
        <v>28</v>
      </c>
      <c r="E31" s="69">
        <v>28218</v>
      </c>
      <c r="F31" s="49">
        <v>23688</v>
      </c>
      <c r="G31" s="70">
        <f t="shared" ref="G31:G32" si="10">F31/E31</f>
        <v>0.8394641718052307</v>
      </c>
      <c r="H31" s="73">
        <f t="shared" ref="H31:H32" si="11">E31-F31</f>
        <v>4530</v>
      </c>
      <c r="I31" s="249">
        <f t="shared" si="8"/>
        <v>0.1605358281947693</v>
      </c>
    </row>
    <row r="32" spans="1:10" ht="30" customHeight="1" thickBot="1">
      <c r="A32" s="437"/>
      <c r="B32" s="250" t="s">
        <v>15</v>
      </c>
      <c r="C32" s="251">
        <v>105406</v>
      </c>
      <c r="D32" s="14">
        <v>-6827.54</v>
      </c>
      <c r="E32" s="251">
        <f>C32+D32</f>
        <v>98578.46</v>
      </c>
      <c r="F32" s="180">
        <v>57247.7</v>
      </c>
      <c r="G32" s="252">
        <f t="shared" si="10"/>
        <v>0.58073234254217398</v>
      </c>
      <c r="H32" s="253">
        <f t="shared" si="11"/>
        <v>41330.760000000009</v>
      </c>
      <c r="I32" s="254">
        <f t="shared" si="8"/>
        <v>0.41926765745782607</v>
      </c>
    </row>
    <row r="33" spans="1:9" ht="30" customHeight="1">
      <c r="A33" s="104"/>
      <c r="B33" s="426"/>
      <c r="C33" s="427"/>
      <c r="D33" s="427"/>
      <c r="E33" s="427"/>
      <c r="F33" s="427"/>
      <c r="G33" s="427"/>
      <c r="H33" s="427"/>
      <c r="I33" s="428"/>
    </row>
    <row r="34" spans="1:9" ht="30" customHeight="1" thickBot="1">
      <c r="A34" s="434">
        <v>6</v>
      </c>
      <c r="B34" s="196" t="s">
        <v>32</v>
      </c>
      <c r="C34" s="255">
        <f>SUM(C35:C37)</f>
        <v>264359</v>
      </c>
      <c r="D34" s="255">
        <f t="shared" ref="D34" si="12">SUM(D35:D37)</f>
        <v>38162.21</v>
      </c>
      <c r="E34" s="255">
        <f>SUM(E35:E37)</f>
        <v>302521.21000000002</v>
      </c>
      <c r="F34" s="255">
        <f>SUM(F35:F37)</f>
        <v>261508.53</v>
      </c>
      <c r="G34" s="242">
        <f>F34/E34</f>
        <v>0.86443039811985412</v>
      </c>
      <c r="H34" s="240">
        <f>E34-F34</f>
        <v>41012.680000000022</v>
      </c>
      <c r="I34" s="242">
        <v>0.14000000000000001</v>
      </c>
    </row>
    <row r="35" spans="1:9" ht="30" customHeight="1">
      <c r="A35" s="430"/>
      <c r="B35" s="243" t="s">
        <v>10</v>
      </c>
      <c r="C35" s="256">
        <v>99361</v>
      </c>
      <c r="D35" s="14">
        <v>43263</v>
      </c>
      <c r="E35" s="257">
        <f>C35+D35</f>
        <v>142624</v>
      </c>
      <c r="F35" s="258">
        <v>128311.45</v>
      </c>
      <c r="G35" s="259">
        <f>F35/E35</f>
        <v>0.89964837614987658</v>
      </c>
      <c r="H35" s="260">
        <f>F35/E35*100</f>
        <v>89.964837614987658</v>
      </c>
      <c r="I35" s="247">
        <f>H35/E35*100</f>
        <v>6.3078330165321161E-2</v>
      </c>
    </row>
    <row r="36" spans="1:9" ht="30" customHeight="1">
      <c r="A36" s="430"/>
      <c r="B36" s="248" t="s">
        <v>11</v>
      </c>
      <c r="C36" s="75">
        <v>56719</v>
      </c>
      <c r="D36" s="14">
        <v>0</v>
      </c>
      <c r="E36" s="71">
        <f t="shared" ref="E36:E37" si="13">C36+D36</f>
        <v>56719</v>
      </c>
      <c r="F36" s="76">
        <v>52776.18</v>
      </c>
      <c r="G36" s="70">
        <f>F36/E36</f>
        <v>0.93048502265554756</v>
      </c>
      <c r="H36" s="77">
        <f t="shared" ref="H36:H37" si="14">F36/E36*100</f>
        <v>93.04850226555476</v>
      </c>
      <c r="I36" s="249">
        <f t="shared" ref="I36:I37" si="15">H36/E36*100</f>
        <v>0.16405173269196349</v>
      </c>
    </row>
    <row r="37" spans="1:9" ht="30" customHeight="1" thickBot="1">
      <c r="A37" s="431"/>
      <c r="B37" s="250" t="s">
        <v>15</v>
      </c>
      <c r="C37" s="261">
        <v>108279</v>
      </c>
      <c r="D37" s="14">
        <v>-5100.79</v>
      </c>
      <c r="E37" s="262">
        <f t="shared" si="13"/>
        <v>103178.21</v>
      </c>
      <c r="F37" s="263">
        <v>80420.899999999994</v>
      </c>
      <c r="G37" s="252">
        <f>F37/E37</f>
        <v>0.77943685977882338</v>
      </c>
      <c r="H37" s="264">
        <f t="shared" si="14"/>
        <v>77.943685977882339</v>
      </c>
      <c r="I37" s="254">
        <f t="shared" si="15"/>
        <v>7.554277785773017E-2</v>
      </c>
    </row>
    <row r="38" spans="1:9" ht="30" customHeight="1" thickBot="1">
      <c r="A38" s="239"/>
      <c r="B38" s="441"/>
      <c r="C38" s="442"/>
      <c r="D38" s="442"/>
      <c r="E38" s="442"/>
      <c r="F38" s="442"/>
      <c r="G38" s="442"/>
      <c r="H38" s="442"/>
      <c r="I38" s="443"/>
    </row>
    <row r="39" spans="1:9" ht="30" customHeight="1">
      <c r="A39" s="61"/>
      <c r="B39" s="226" t="s">
        <v>33</v>
      </c>
      <c r="C39" s="265">
        <f>SUM(C40:C41)</f>
        <v>50437</v>
      </c>
      <c r="D39" s="265">
        <f t="shared" ref="D39" si="16">SUM(D40:D41)</f>
        <v>950</v>
      </c>
      <c r="E39" s="265">
        <f>SUM(E40:E41)</f>
        <v>51387</v>
      </c>
      <c r="F39" s="265">
        <f>SUM(F40:F41)</f>
        <v>51090.979999999996</v>
      </c>
      <c r="G39" s="266">
        <f t="shared" ref="G39:G64" si="17">F39/E39</f>
        <v>0.99423939906980352</v>
      </c>
      <c r="H39" s="267">
        <f>SUM(H40:H41)</f>
        <v>296.02000000000044</v>
      </c>
      <c r="I39" s="268">
        <v>5.7999999999999996E-3</v>
      </c>
    </row>
    <row r="40" spans="1:9" s="61" customFormat="1" ht="30" customHeight="1">
      <c r="A40" s="81">
        <v>7</v>
      </c>
      <c r="B40" s="230" t="s">
        <v>10</v>
      </c>
      <c r="C40" s="51">
        <v>41786</v>
      </c>
      <c r="D40" s="51">
        <v>950</v>
      </c>
      <c r="E40" s="51">
        <f>C40+D40</f>
        <v>42736</v>
      </c>
      <c r="F40" s="49">
        <v>42582</v>
      </c>
      <c r="G40" s="82">
        <f t="shared" si="17"/>
        <v>0.99639648071883191</v>
      </c>
      <c r="H40" s="83">
        <f t="shared" ref="H40:H68" si="18">E40-F40</f>
        <v>154</v>
      </c>
      <c r="I40" s="269">
        <v>3.5999999999999999E-3</v>
      </c>
    </row>
    <row r="41" spans="1:9" s="61" customFormat="1" ht="30" customHeight="1" thickBot="1">
      <c r="B41" s="232" t="s">
        <v>11</v>
      </c>
      <c r="C41" s="270">
        <v>8651</v>
      </c>
      <c r="D41" s="51">
        <v>0</v>
      </c>
      <c r="E41" s="270">
        <v>8651</v>
      </c>
      <c r="F41" s="180">
        <v>8508.98</v>
      </c>
      <c r="G41" s="271">
        <f t="shared" si="17"/>
        <v>0.9835834007629175</v>
      </c>
      <c r="H41" s="272">
        <f t="shared" si="18"/>
        <v>142.02000000000044</v>
      </c>
      <c r="I41" s="273">
        <f>H41/C41</f>
        <v>1.6416599237082469E-2</v>
      </c>
    </row>
    <row r="42" spans="1:9" s="61" customFormat="1" ht="30" customHeight="1" thickBot="1">
      <c r="B42" s="423"/>
      <c r="C42" s="424"/>
      <c r="D42" s="424"/>
      <c r="E42" s="424"/>
      <c r="F42" s="424"/>
      <c r="G42" s="424"/>
      <c r="H42" s="424"/>
      <c r="I42" s="425"/>
    </row>
    <row r="43" spans="1:9" ht="30" customHeight="1">
      <c r="A43" s="435">
        <v>8</v>
      </c>
      <c r="B43" s="226" t="s">
        <v>34</v>
      </c>
      <c r="C43" s="267">
        <f>SUM(C44:C45)</f>
        <v>50611</v>
      </c>
      <c r="D43" s="274"/>
      <c r="E43" s="267">
        <f>SUM(E44:E45)</f>
        <v>50611</v>
      </c>
      <c r="F43" s="267">
        <f>SUM(F44:F45)</f>
        <v>47783.22</v>
      </c>
      <c r="G43" s="275">
        <f t="shared" si="17"/>
        <v>0.94412716603110003</v>
      </c>
      <c r="H43" s="276">
        <f t="shared" si="18"/>
        <v>2827.7799999999988</v>
      </c>
      <c r="I43" s="268">
        <f>H43/E43</f>
        <v>5.5872833968900019E-2</v>
      </c>
    </row>
    <row r="44" spans="1:9" ht="30" customHeight="1">
      <c r="A44" s="435"/>
      <c r="B44" s="230" t="s">
        <v>10</v>
      </c>
      <c r="C44" s="85">
        <v>40917</v>
      </c>
      <c r="D44" s="71">
        <v>0</v>
      </c>
      <c r="E44" s="75">
        <v>40917</v>
      </c>
      <c r="F44" s="86">
        <v>38115.5</v>
      </c>
      <c r="G44" s="72">
        <f t="shared" si="17"/>
        <v>0.9315321260111934</v>
      </c>
      <c r="H44" s="77">
        <f t="shared" si="18"/>
        <v>2801.5</v>
      </c>
      <c r="I44" s="269">
        <f>H44/E44</f>
        <v>6.8467873988806605E-2</v>
      </c>
    </row>
    <row r="45" spans="1:9" ht="30" customHeight="1" thickBot="1">
      <c r="A45" s="435"/>
      <c r="B45" s="232" t="s">
        <v>11</v>
      </c>
      <c r="C45" s="277">
        <v>9694</v>
      </c>
      <c r="D45" s="262">
        <v>0</v>
      </c>
      <c r="E45" s="261">
        <v>9694</v>
      </c>
      <c r="F45" s="180">
        <v>9667.7199999999993</v>
      </c>
      <c r="G45" s="278">
        <f t="shared" si="17"/>
        <v>0.99728904476996072</v>
      </c>
      <c r="H45" s="264">
        <f t="shared" si="18"/>
        <v>26.280000000000655</v>
      </c>
      <c r="I45" s="279">
        <f>H45/E45</f>
        <v>2.7109552300392669E-3</v>
      </c>
    </row>
    <row r="46" spans="1:9" ht="30" customHeight="1" thickBot="1">
      <c r="A46" s="166"/>
      <c r="B46" s="423"/>
      <c r="C46" s="424"/>
      <c r="D46" s="424"/>
      <c r="E46" s="424"/>
      <c r="F46" s="424"/>
      <c r="G46" s="424"/>
      <c r="H46" s="424"/>
      <c r="I46" s="425"/>
    </row>
    <row r="47" spans="1:9" ht="30" customHeight="1">
      <c r="A47" s="435">
        <v>9</v>
      </c>
      <c r="B47" s="280" t="s">
        <v>35</v>
      </c>
      <c r="C47" s="265">
        <f>SUM(C48:C49)</f>
        <v>339745</v>
      </c>
      <c r="D47" s="265">
        <f t="shared" ref="D47:F47" si="19">SUM(D48:D49)</f>
        <v>5570</v>
      </c>
      <c r="E47" s="265">
        <f>SUM(E48:E49)</f>
        <v>345315</v>
      </c>
      <c r="F47" s="265">
        <f t="shared" si="19"/>
        <v>343149.62</v>
      </c>
      <c r="G47" s="281">
        <v>0.99</v>
      </c>
      <c r="H47" s="265">
        <f t="shared" si="18"/>
        <v>2165.3800000000047</v>
      </c>
      <c r="I47" s="282">
        <v>6.3E-3</v>
      </c>
    </row>
    <row r="48" spans="1:9" ht="30" customHeight="1">
      <c r="A48" s="435"/>
      <c r="B48" s="230" t="s">
        <v>10</v>
      </c>
      <c r="C48" s="51">
        <v>307637</v>
      </c>
      <c r="D48" s="78">
        <v>5570</v>
      </c>
      <c r="E48" s="51">
        <f>C48+D48</f>
        <v>313207</v>
      </c>
      <c r="F48" s="49">
        <v>311595.90000000002</v>
      </c>
      <c r="G48" s="72">
        <f t="shared" si="17"/>
        <v>0.99485611751972347</v>
      </c>
      <c r="H48" s="87">
        <f t="shared" si="18"/>
        <v>1611.0999999999767</v>
      </c>
      <c r="I48" s="283">
        <v>5.1000000000000004E-3</v>
      </c>
    </row>
    <row r="49" spans="1:10" ht="30" customHeight="1" thickBot="1">
      <c r="A49" s="435"/>
      <c r="B49" s="232" t="s">
        <v>11</v>
      </c>
      <c r="C49" s="270">
        <v>32108</v>
      </c>
      <c r="D49" s="222"/>
      <c r="E49" s="261">
        <v>32108</v>
      </c>
      <c r="F49" s="284">
        <v>31553.72</v>
      </c>
      <c r="G49" s="278">
        <f t="shared" si="17"/>
        <v>0.98273701258253399</v>
      </c>
      <c r="H49" s="285">
        <f t="shared" si="18"/>
        <v>554.27999999999884</v>
      </c>
      <c r="I49" s="286">
        <v>0.02</v>
      </c>
    </row>
    <row r="50" spans="1:10" ht="30" customHeight="1" thickBot="1">
      <c r="A50" s="166"/>
      <c r="B50" s="423"/>
      <c r="C50" s="424"/>
      <c r="D50" s="424"/>
      <c r="E50" s="424"/>
      <c r="F50" s="424"/>
      <c r="G50" s="424"/>
      <c r="H50" s="424"/>
      <c r="I50" s="425"/>
    </row>
    <row r="51" spans="1:10" ht="30" customHeight="1">
      <c r="A51" s="435">
        <v>10</v>
      </c>
      <c r="B51" s="226" t="s">
        <v>36</v>
      </c>
      <c r="C51" s="267">
        <f>SUM(C52:C53)</f>
        <v>89320</v>
      </c>
      <c r="D51" s="267">
        <f t="shared" ref="D51" si="20">SUM(D52:D53)</f>
        <v>0</v>
      </c>
      <c r="E51" s="267">
        <f>SUM(E52:E53)</f>
        <v>89320</v>
      </c>
      <c r="F51" s="287">
        <f>SUM(F52:F53)</f>
        <v>78659.820000000007</v>
      </c>
      <c r="G51" s="288">
        <v>0.88</v>
      </c>
      <c r="H51" s="276">
        <f t="shared" si="18"/>
        <v>10660.179999999993</v>
      </c>
      <c r="I51" s="289">
        <v>0.12</v>
      </c>
    </row>
    <row r="52" spans="1:10" ht="30" customHeight="1">
      <c r="A52" s="435"/>
      <c r="B52" s="230" t="s">
        <v>10</v>
      </c>
      <c r="C52" s="51">
        <v>55280</v>
      </c>
      <c r="D52" s="90">
        <v>0</v>
      </c>
      <c r="E52" s="51">
        <v>55280</v>
      </c>
      <c r="F52" s="88">
        <v>44619.82</v>
      </c>
      <c r="G52" s="91">
        <f>F52/E52*100</f>
        <v>80.716027496382054</v>
      </c>
      <c r="H52" s="77">
        <f t="shared" si="18"/>
        <v>10660.18</v>
      </c>
      <c r="I52" s="290">
        <v>0.19</v>
      </c>
    </row>
    <row r="53" spans="1:10" ht="30" customHeight="1" thickBot="1">
      <c r="A53" s="435"/>
      <c r="B53" s="232" t="s">
        <v>11</v>
      </c>
      <c r="C53" s="270">
        <v>34040</v>
      </c>
      <c r="D53" s="291">
        <v>0</v>
      </c>
      <c r="E53" s="270">
        <v>34040</v>
      </c>
      <c r="F53" s="284">
        <v>34040</v>
      </c>
      <c r="G53" s="278">
        <f t="shared" si="17"/>
        <v>1</v>
      </c>
      <c r="H53" s="264">
        <f t="shared" si="18"/>
        <v>0</v>
      </c>
      <c r="I53" s="254">
        <v>0</v>
      </c>
    </row>
    <row r="54" spans="1:10" ht="30" customHeight="1" thickBot="1">
      <c r="A54" s="167"/>
      <c r="B54" s="423"/>
      <c r="C54" s="424"/>
      <c r="D54" s="424"/>
      <c r="E54" s="424"/>
      <c r="F54" s="424"/>
      <c r="G54" s="424"/>
      <c r="H54" s="424"/>
      <c r="I54" s="425"/>
    </row>
    <row r="55" spans="1:10" ht="30" customHeight="1">
      <c r="A55" s="436">
        <v>11</v>
      </c>
      <c r="B55" s="226" t="s">
        <v>37</v>
      </c>
      <c r="C55" s="265">
        <f>SUM(C56:C57)</f>
        <v>58620</v>
      </c>
      <c r="D55" s="265">
        <f t="shared" ref="D55" si="21">SUM(D56:D57)</f>
        <v>0</v>
      </c>
      <c r="E55" s="265">
        <f>SUM(E56:E57)</f>
        <v>58620</v>
      </c>
      <c r="F55" s="292">
        <f>SUM(F56:F57)</f>
        <v>57121.42</v>
      </c>
      <c r="G55" s="293">
        <v>0.97</v>
      </c>
      <c r="H55" s="294">
        <f t="shared" si="18"/>
        <v>1498.5800000000017</v>
      </c>
      <c r="I55" s="268">
        <v>0.03</v>
      </c>
    </row>
    <row r="56" spans="1:10" ht="30" customHeight="1">
      <c r="A56" s="437"/>
      <c r="B56" s="230" t="s">
        <v>10</v>
      </c>
      <c r="C56" s="51">
        <v>49612</v>
      </c>
      <c r="D56" s="90">
        <v>0</v>
      </c>
      <c r="E56" s="51">
        <v>49612</v>
      </c>
      <c r="F56" s="49">
        <v>48113.5</v>
      </c>
      <c r="G56" s="72">
        <f t="shared" si="17"/>
        <v>0.96979561396436342</v>
      </c>
      <c r="H56" s="92">
        <f t="shared" si="18"/>
        <v>1498.5</v>
      </c>
      <c r="I56" s="269">
        <v>0.03</v>
      </c>
    </row>
    <row r="57" spans="1:10" ht="30" customHeight="1" thickBot="1">
      <c r="A57" s="437"/>
      <c r="B57" s="232" t="s">
        <v>11</v>
      </c>
      <c r="C57" s="270">
        <v>9008</v>
      </c>
      <c r="D57" s="291">
        <v>0</v>
      </c>
      <c r="E57" s="270">
        <v>9008</v>
      </c>
      <c r="F57" s="295">
        <v>9007.92</v>
      </c>
      <c r="G57" s="278">
        <f t="shared" si="17"/>
        <v>0.99999111900532855</v>
      </c>
      <c r="H57" s="296">
        <f t="shared" si="18"/>
        <v>7.999999999992724E-2</v>
      </c>
      <c r="I57" s="279">
        <f>H57/E57*100</f>
        <v>8.8809946713951202E-4</v>
      </c>
    </row>
    <row r="58" spans="1:10" ht="30" customHeight="1" thickBot="1">
      <c r="A58" s="168"/>
      <c r="B58" s="423"/>
      <c r="C58" s="424"/>
      <c r="D58" s="424"/>
      <c r="E58" s="424"/>
      <c r="F58" s="424"/>
      <c r="G58" s="424"/>
      <c r="H58" s="424"/>
      <c r="I58" s="425"/>
    </row>
    <row r="59" spans="1:10" ht="30" customHeight="1">
      <c r="A59" s="437">
        <v>12</v>
      </c>
      <c r="B59" s="226" t="s">
        <v>38</v>
      </c>
      <c r="C59" s="267">
        <f>SUM(C60:C61)</f>
        <v>53558</v>
      </c>
      <c r="D59" s="267">
        <f t="shared" ref="D59" si="22">SUM(D60:D61)</f>
        <v>0</v>
      </c>
      <c r="E59" s="267">
        <f>SUM(E60:E61)</f>
        <v>53558</v>
      </c>
      <c r="F59" s="287">
        <f>SUM(F60:F61)</f>
        <v>52460.59</v>
      </c>
      <c r="G59" s="275">
        <v>0.98</v>
      </c>
      <c r="H59" s="276">
        <f t="shared" si="18"/>
        <v>1097.4100000000035</v>
      </c>
      <c r="I59" s="268">
        <v>0.02</v>
      </c>
    </row>
    <row r="60" spans="1:10" ht="30" customHeight="1">
      <c r="A60" s="437"/>
      <c r="B60" s="230" t="s">
        <v>10</v>
      </c>
      <c r="C60" s="75">
        <v>41678</v>
      </c>
      <c r="D60" s="71">
        <v>0</v>
      </c>
      <c r="E60" s="75">
        <v>41678</v>
      </c>
      <c r="F60" s="93">
        <v>40682</v>
      </c>
      <c r="G60" s="72">
        <f t="shared" si="17"/>
        <v>0.97610250011996735</v>
      </c>
      <c r="H60" s="77">
        <f t="shared" si="18"/>
        <v>996</v>
      </c>
      <c r="I60" s="269">
        <v>0.02</v>
      </c>
    </row>
    <row r="61" spans="1:10" ht="30" customHeight="1" thickBot="1">
      <c r="A61" s="437"/>
      <c r="B61" s="232" t="s">
        <v>11</v>
      </c>
      <c r="C61" s="261">
        <v>11880</v>
      </c>
      <c r="D61" s="262">
        <v>0</v>
      </c>
      <c r="E61" s="261">
        <v>11880</v>
      </c>
      <c r="F61" s="297">
        <v>11778.59</v>
      </c>
      <c r="G61" s="278">
        <f>F61/E61</f>
        <v>0.99146380471380469</v>
      </c>
      <c r="H61" s="264">
        <f t="shared" si="18"/>
        <v>101.40999999999985</v>
      </c>
      <c r="I61" s="279">
        <v>0.01</v>
      </c>
    </row>
    <row r="62" spans="1:10" ht="30" customHeight="1" thickBot="1">
      <c r="A62" s="168"/>
      <c r="B62" s="423"/>
      <c r="C62" s="424"/>
      <c r="D62" s="424"/>
      <c r="E62" s="424"/>
      <c r="F62" s="424"/>
      <c r="G62" s="424"/>
      <c r="H62" s="424"/>
      <c r="I62" s="425"/>
    </row>
    <row r="63" spans="1:10" ht="30" customHeight="1">
      <c r="A63" s="429">
        <v>13</v>
      </c>
      <c r="B63" s="226" t="s">
        <v>39</v>
      </c>
      <c r="C63" s="265">
        <f>SUM(C64:C65)</f>
        <v>558862</v>
      </c>
      <c r="D63" s="265">
        <f t="shared" ref="D63" si="23">SUM(D64:D65)</f>
        <v>28680.39</v>
      </c>
      <c r="E63" s="265">
        <f>SUM(E64:E65)</f>
        <v>587542.39</v>
      </c>
      <c r="F63" s="265">
        <f>SUM(F64:F65)</f>
        <v>546621.03</v>
      </c>
      <c r="G63" s="293">
        <v>0.98</v>
      </c>
      <c r="H63" s="294">
        <f t="shared" si="18"/>
        <v>40921.359999999986</v>
      </c>
      <c r="I63" s="268">
        <v>0.02</v>
      </c>
      <c r="J63" s="318">
        <f>C63+D63</f>
        <v>587542.39</v>
      </c>
    </row>
    <row r="64" spans="1:10" ht="30" customHeight="1">
      <c r="A64" s="430"/>
      <c r="B64" s="298" t="s">
        <v>11</v>
      </c>
      <c r="C64" s="51">
        <v>2500</v>
      </c>
      <c r="D64" s="58" t="s">
        <v>28</v>
      </c>
      <c r="E64" s="51">
        <v>2500</v>
      </c>
      <c r="F64" s="58">
        <v>2000</v>
      </c>
      <c r="G64" s="72">
        <f t="shared" si="17"/>
        <v>0.8</v>
      </c>
      <c r="H64" s="92">
        <f t="shared" si="18"/>
        <v>500</v>
      </c>
      <c r="I64" s="249">
        <v>0.2</v>
      </c>
    </row>
    <row r="65" spans="1:9" ht="30" customHeight="1" thickBot="1">
      <c r="A65" s="431"/>
      <c r="B65" s="250" t="s">
        <v>15</v>
      </c>
      <c r="C65" s="270">
        <v>556362</v>
      </c>
      <c r="D65" s="222">
        <v>28680.39</v>
      </c>
      <c r="E65" s="270">
        <f>C65+D65</f>
        <v>585042.39</v>
      </c>
      <c r="F65" s="222">
        <v>544621.03</v>
      </c>
      <c r="G65" s="299">
        <v>0.93</v>
      </c>
      <c r="H65" s="296">
        <f t="shared" si="18"/>
        <v>40421.359999999986</v>
      </c>
      <c r="I65" s="254">
        <v>7.0000000000000007E-2</v>
      </c>
    </row>
    <row r="66" spans="1:9" ht="30" customHeight="1">
      <c r="A66" s="168"/>
      <c r="B66" s="426"/>
      <c r="C66" s="427"/>
      <c r="D66" s="427"/>
      <c r="E66" s="427"/>
      <c r="F66" s="427"/>
      <c r="G66" s="427"/>
      <c r="H66" s="427"/>
      <c r="I66" s="428"/>
    </row>
    <row r="67" spans="1:9" ht="53.25" customHeight="1">
      <c r="A67" s="432">
        <v>14</v>
      </c>
      <c r="B67" s="53" t="s">
        <v>40</v>
      </c>
      <c r="C67" s="79">
        <f>SUM(C68:C70)</f>
        <v>1285102</v>
      </c>
      <c r="D67" s="79">
        <f t="shared" ref="D67" si="24">SUM(D68:D70)</f>
        <v>0</v>
      </c>
      <c r="E67" s="79">
        <f>SUM(E68:E70)</f>
        <v>1285102</v>
      </c>
      <c r="F67" s="89">
        <f>SUM(F68:F70)</f>
        <v>1283681.71</v>
      </c>
      <c r="G67" s="68">
        <v>0.99</v>
      </c>
      <c r="H67" s="80">
        <f t="shared" si="18"/>
        <v>1420.2900000000373</v>
      </c>
      <c r="I67" s="68">
        <v>0.01</v>
      </c>
    </row>
    <row r="68" spans="1:9" ht="30" customHeight="1">
      <c r="A68" s="433"/>
      <c r="B68" s="62" t="s">
        <v>10</v>
      </c>
      <c r="C68" s="51">
        <v>204258</v>
      </c>
      <c r="D68" s="95">
        <v>0</v>
      </c>
      <c r="E68" s="51">
        <v>204258</v>
      </c>
      <c r="F68" s="93">
        <v>203282.49</v>
      </c>
      <c r="G68" s="99">
        <v>0.99</v>
      </c>
      <c r="H68" s="102">
        <f t="shared" si="18"/>
        <v>975.51000000000931</v>
      </c>
      <c r="I68" s="100">
        <v>0.01</v>
      </c>
    </row>
    <row r="69" spans="1:9" ht="30" customHeight="1">
      <c r="A69" s="433"/>
      <c r="B69" s="94" t="s">
        <v>11</v>
      </c>
      <c r="C69" s="51">
        <v>78203</v>
      </c>
      <c r="D69" s="95">
        <v>0</v>
      </c>
      <c r="E69" s="51">
        <v>78203</v>
      </c>
      <c r="F69" s="93">
        <v>77758.22</v>
      </c>
      <c r="G69" s="99">
        <v>0.99</v>
      </c>
      <c r="H69" s="102">
        <f t="shared" ref="H69:H70" si="25">E69-F69</f>
        <v>444.77999999999884</v>
      </c>
      <c r="I69" s="100">
        <v>0.01</v>
      </c>
    </row>
    <row r="70" spans="1:9" ht="30" customHeight="1">
      <c r="A70" s="433"/>
      <c r="B70" s="74" t="s">
        <v>42</v>
      </c>
      <c r="C70" s="84">
        <v>1002641</v>
      </c>
      <c r="D70" s="96">
        <v>0</v>
      </c>
      <c r="E70" s="84">
        <v>1002641</v>
      </c>
      <c r="F70" s="93">
        <v>1002641</v>
      </c>
      <c r="G70" s="99">
        <f>F70/E70</f>
        <v>1</v>
      </c>
      <c r="H70" s="102">
        <f t="shared" si="25"/>
        <v>0</v>
      </c>
      <c r="I70" s="101">
        <f>H70/E70*100</f>
        <v>0</v>
      </c>
    </row>
    <row r="71" spans="1:9" ht="30" customHeight="1">
      <c r="A71" s="97"/>
      <c r="B71" s="97" t="s">
        <v>41</v>
      </c>
      <c r="C71" s="98">
        <f>C67+C63+C59+C55+C51+C47+C43+C39+C34+C29+C25+C20+C14+C8</f>
        <v>8691721</v>
      </c>
      <c r="D71" s="98">
        <f>D67+D63+D59+D55+D51+D47+D43+D39+D34+D29+D25+D20+D14+D8</f>
        <v>0</v>
      </c>
      <c r="E71" s="98">
        <f>E67+E63+E59+E55+E51+E47+E43+E39+E34+E29+E25+E20+E14+E8</f>
        <v>8691721</v>
      </c>
      <c r="F71" s="98">
        <f>F67+F63+F59+F55+F51+F47+F43+F39+F34+F29+F25+F20+F14+F8</f>
        <v>8081690.3400000008</v>
      </c>
      <c r="G71" s="103">
        <v>0.93</v>
      </c>
      <c r="H71" s="98">
        <f>H67+H63+H59+H55+H51+H47+H43+H39+H34+H29+H25+H20+H14+H8</f>
        <v>610030.65999999968</v>
      </c>
      <c r="I71" s="103">
        <v>7.0000000000000007E-2</v>
      </c>
    </row>
    <row r="72" spans="1:9" ht="30" customHeight="1">
      <c r="F72" s="318">
        <f>C71-E71</f>
        <v>0</v>
      </c>
    </row>
  </sheetData>
  <mergeCells count="27">
    <mergeCell ref="B28:I28"/>
    <mergeCell ref="B33:I33"/>
    <mergeCell ref="A29:A32"/>
    <mergeCell ref="B38:I38"/>
    <mergeCell ref="A6:I6"/>
    <mergeCell ref="A8:A12"/>
    <mergeCell ref="A14:A18"/>
    <mergeCell ref="A20:A23"/>
    <mergeCell ref="A25:A27"/>
    <mergeCell ref="B13:I13"/>
    <mergeCell ref="B19:I19"/>
    <mergeCell ref="B24:I24"/>
    <mergeCell ref="A67:A70"/>
    <mergeCell ref="A34:A37"/>
    <mergeCell ref="A43:A45"/>
    <mergeCell ref="A47:A49"/>
    <mergeCell ref="A51:A53"/>
    <mergeCell ref="A55:A57"/>
    <mergeCell ref="A59:A61"/>
    <mergeCell ref="B62:I62"/>
    <mergeCell ref="B66:I66"/>
    <mergeCell ref="B42:I42"/>
    <mergeCell ref="B46:I46"/>
    <mergeCell ref="A63:A65"/>
    <mergeCell ref="B50:I50"/>
    <mergeCell ref="B54:I54"/>
    <mergeCell ref="B58:I58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zoomScale="73" workbookViewId="0">
      <selection activeCell="A4" sqref="A4:O4"/>
    </sheetView>
  </sheetViews>
  <sheetFormatPr defaultColWidth="17" defaultRowHeight="25" customHeight="1"/>
  <cols>
    <col min="1" max="1" width="3.54296875" style="45" customWidth="1"/>
    <col min="2" max="2" width="19.26953125" style="45" customWidth="1"/>
    <col min="3" max="3" width="16.453125" style="45" customWidth="1"/>
    <col min="4" max="4" width="9.26953125" style="45" bestFit="1" customWidth="1"/>
    <col min="5" max="5" width="17.26953125" style="45" customWidth="1"/>
    <col min="6" max="6" width="15" style="45" customWidth="1"/>
    <col min="7" max="7" width="7.81640625" style="388" bestFit="1" customWidth="1"/>
    <col min="8" max="8" width="14.453125" style="45" customWidth="1"/>
    <col min="9" max="9" width="7.453125" style="45" customWidth="1"/>
    <col min="10" max="10" width="15.7265625" style="45" customWidth="1"/>
    <col min="11" max="11" width="7.7265625" style="45" customWidth="1"/>
    <col min="12" max="12" width="15" style="45" customWidth="1"/>
    <col min="13" max="13" width="6.26953125" style="45" customWidth="1"/>
    <col min="14" max="14" width="16" style="45" customWidth="1"/>
    <col min="15" max="15" width="6.26953125" style="45" customWidth="1"/>
    <col min="16" max="19" width="17" style="45"/>
    <col min="20" max="20" width="23.1796875" style="45" customWidth="1"/>
    <col min="21" max="16384" width="17" style="45"/>
  </cols>
  <sheetData>
    <row r="1" spans="1:21" s="5" customFormat="1" ht="25" customHeight="1">
      <c r="A1" s="1"/>
      <c r="B1" s="2"/>
      <c r="C1" s="3"/>
      <c r="D1" s="3"/>
      <c r="E1" s="3"/>
      <c r="F1" s="2"/>
      <c r="G1" s="385"/>
      <c r="H1" s="2"/>
      <c r="I1" s="2"/>
      <c r="J1" s="2"/>
      <c r="K1" s="2"/>
      <c r="L1" s="2"/>
      <c r="M1" s="2"/>
      <c r="N1" s="3"/>
      <c r="O1" s="4"/>
    </row>
    <row r="2" spans="1:21" s="5" customFormat="1" ht="25" customHeight="1">
      <c r="A2" s="6"/>
      <c r="B2" s="7"/>
      <c r="F2" s="7"/>
      <c r="G2" s="386"/>
      <c r="H2" s="7"/>
      <c r="I2" s="7"/>
      <c r="J2" s="7"/>
      <c r="K2" s="7"/>
      <c r="L2" s="7"/>
      <c r="M2" s="7"/>
      <c r="O2" s="8"/>
    </row>
    <row r="3" spans="1:21" s="5" customFormat="1" ht="25" customHeight="1">
      <c r="A3" s="6"/>
      <c r="B3" s="7"/>
      <c r="C3" s="7"/>
      <c r="D3" s="7"/>
      <c r="E3" s="7"/>
      <c r="F3" s="7"/>
      <c r="G3" s="386"/>
      <c r="H3" s="7"/>
      <c r="I3" s="7"/>
      <c r="J3" s="7"/>
      <c r="K3" s="7"/>
      <c r="L3" s="7"/>
      <c r="M3" s="7"/>
      <c r="O3" s="8"/>
    </row>
    <row r="4" spans="1:21" s="5" customFormat="1" ht="25" customHeight="1">
      <c r="A4" s="410" t="s">
        <v>0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2"/>
    </row>
    <row r="5" spans="1:21" s="5" customFormat="1" ht="25" customHeight="1">
      <c r="A5" s="413" t="s">
        <v>43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5"/>
    </row>
    <row r="6" spans="1:21" s="5" customFormat="1" ht="25" customHeight="1">
      <c r="A6" s="402" t="s">
        <v>2</v>
      </c>
      <c r="B6" s="402" t="s">
        <v>3</v>
      </c>
      <c r="C6" s="402" t="s">
        <v>4</v>
      </c>
      <c r="D6" s="402" t="s">
        <v>5</v>
      </c>
      <c r="E6" s="402" t="s">
        <v>6</v>
      </c>
      <c r="F6" s="402" t="s">
        <v>7</v>
      </c>
      <c r="G6" s="402" t="s">
        <v>8</v>
      </c>
      <c r="H6" s="402" t="s">
        <v>75</v>
      </c>
      <c r="I6" s="402" t="s">
        <v>8</v>
      </c>
      <c r="J6" s="402" t="s">
        <v>73</v>
      </c>
      <c r="K6" s="402" t="s">
        <v>8</v>
      </c>
      <c r="L6" s="402" t="s">
        <v>76</v>
      </c>
      <c r="M6" s="402" t="s">
        <v>8</v>
      </c>
      <c r="N6" s="456" t="s">
        <v>9</v>
      </c>
      <c r="O6" s="456"/>
    </row>
    <row r="7" spans="1:21" s="5" customFormat="1" ht="25" customHeight="1">
      <c r="A7" s="10">
        <v>1</v>
      </c>
      <c r="B7" s="11" t="s">
        <v>10</v>
      </c>
      <c r="C7" s="12">
        <v>2479828</v>
      </c>
      <c r="D7" s="12">
        <v>0</v>
      </c>
      <c r="E7" s="13">
        <f>C7+D7</f>
        <v>2479828</v>
      </c>
      <c r="F7" s="14">
        <v>218509.17</v>
      </c>
      <c r="G7" s="15">
        <f>F7/E7*100</f>
        <v>8.8114647467485661</v>
      </c>
      <c r="H7" s="14">
        <v>0</v>
      </c>
      <c r="I7" s="390">
        <f>H7/E7</f>
        <v>0</v>
      </c>
      <c r="J7" s="14">
        <v>0</v>
      </c>
      <c r="K7" s="390">
        <f>J7/E7</f>
        <v>0</v>
      </c>
      <c r="L7" s="392">
        <f>F7+H7+J7</f>
        <v>218509.17</v>
      </c>
      <c r="M7" s="390">
        <f>L7/E7</f>
        <v>8.8114647467485652E-2</v>
      </c>
      <c r="N7" s="17">
        <f>E7-L7</f>
        <v>2261318.83</v>
      </c>
      <c r="O7" s="18">
        <f>N7/E7</f>
        <v>0.91188535253251435</v>
      </c>
      <c r="Q7" s="19"/>
      <c r="R7" s="20"/>
    </row>
    <row r="8" spans="1:21" s="5" customFormat="1" ht="25" customHeight="1">
      <c r="A8" s="10">
        <v>2</v>
      </c>
      <c r="B8" s="21" t="s">
        <v>11</v>
      </c>
      <c r="C8" s="12">
        <v>832158</v>
      </c>
      <c r="D8" s="12">
        <v>0</v>
      </c>
      <c r="E8" s="13">
        <f t="shared" ref="E8:E11" si="0">C8+D8</f>
        <v>832158</v>
      </c>
      <c r="F8" s="14">
        <v>46737.25</v>
      </c>
      <c r="G8" s="22">
        <f t="shared" ref="G8:G11" si="1">F8/C8*100</f>
        <v>5.6163913583718479</v>
      </c>
      <c r="H8" s="14">
        <v>0</v>
      </c>
      <c r="I8" s="390">
        <f t="shared" ref="I8:I11" si="2">H8/E8</f>
        <v>0</v>
      </c>
      <c r="J8" s="14">
        <v>370723.72</v>
      </c>
      <c r="K8" s="390">
        <f t="shared" ref="K8:K11" si="3">J8/E8</f>
        <v>0.44549679267639075</v>
      </c>
      <c r="L8" s="392">
        <f t="shared" ref="L8:L11" si="4">F8+H8+J8</f>
        <v>417460.97</v>
      </c>
      <c r="M8" s="390">
        <f t="shared" ref="M8:M11" si="5">L8/E8</f>
        <v>0.50166070626010928</v>
      </c>
      <c r="N8" s="17">
        <f t="shared" ref="N8:N11" si="6">E8-L8</f>
        <v>414697.03</v>
      </c>
      <c r="O8" s="18">
        <f t="shared" ref="O8:O12" si="7">N8/E8</f>
        <v>0.49833929373989078</v>
      </c>
      <c r="R8" s="19"/>
    </row>
    <row r="9" spans="1:21" s="5" customFormat="1" ht="25" customHeight="1">
      <c r="A9" s="10">
        <v>3</v>
      </c>
      <c r="B9" s="21" t="s">
        <v>12</v>
      </c>
      <c r="C9" s="12">
        <v>4073366</v>
      </c>
      <c r="D9" s="23"/>
      <c r="E9" s="13">
        <f t="shared" si="0"/>
        <v>4073366</v>
      </c>
      <c r="F9" s="14">
        <v>952430.25</v>
      </c>
      <c r="G9" s="22">
        <f t="shared" si="1"/>
        <v>23.381897182821284</v>
      </c>
      <c r="H9" s="14">
        <v>104158</v>
      </c>
      <c r="I9" s="390">
        <f t="shared" si="2"/>
        <v>2.5570498698128281E-2</v>
      </c>
      <c r="J9" s="14">
        <v>0</v>
      </c>
      <c r="K9" s="390">
        <f t="shared" si="3"/>
        <v>0</v>
      </c>
      <c r="L9" s="392">
        <f t="shared" si="4"/>
        <v>1056588.25</v>
      </c>
      <c r="M9" s="390">
        <f t="shared" si="5"/>
        <v>0.25938947052634109</v>
      </c>
      <c r="N9" s="17">
        <f t="shared" si="6"/>
        <v>3016777.75</v>
      </c>
      <c r="O9" s="18">
        <f t="shared" si="7"/>
        <v>0.74061052947365891</v>
      </c>
      <c r="R9" s="20"/>
      <c r="S9" s="19"/>
      <c r="T9" s="19"/>
    </row>
    <row r="10" spans="1:21" s="5" customFormat="1" ht="25" customHeight="1">
      <c r="A10" s="10">
        <v>4</v>
      </c>
      <c r="B10" s="24" t="s">
        <v>13</v>
      </c>
      <c r="C10" s="12">
        <v>100000</v>
      </c>
      <c r="D10" s="12"/>
      <c r="E10" s="13">
        <f t="shared" si="0"/>
        <v>100000</v>
      </c>
      <c r="F10" s="14">
        <v>0</v>
      </c>
      <c r="G10" s="22">
        <f t="shared" si="1"/>
        <v>0</v>
      </c>
      <c r="H10" s="14">
        <v>0</v>
      </c>
      <c r="I10" s="390">
        <f t="shared" si="2"/>
        <v>0</v>
      </c>
      <c r="J10" s="14">
        <v>100000</v>
      </c>
      <c r="K10" s="390">
        <f t="shared" si="3"/>
        <v>1</v>
      </c>
      <c r="L10" s="392">
        <f t="shared" si="4"/>
        <v>100000</v>
      </c>
      <c r="M10" s="390">
        <f t="shared" si="5"/>
        <v>1</v>
      </c>
      <c r="N10" s="17">
        <f t="shared" si="6"/>
        <v>0</v>
      </c>
      <c r="O10" s="18">
        <f t="shared" si="7"/>
        <v>0</v>
      </c>
      <c r="Q10" s="5" t="s">
        <v>14</v>
      </c>
      <c r="T10" s="19"/>
    </row>
    <row r="11" spans="1:21" s="5" customFormat="1" ht="25" customHeight="1">
      <c r="A11" s="26">
        <v>6</v>
      </c>
      <c r="B11" s="27" t="s">
        <v>15</v>
      </c>
      <c r="C11" s="12">
        <v>1009487</v>
      </c>
      <c r="D11" s="12"/>
      <c r="E11" s="13">
        <f t="shared" si="0"/>
        <v>1009487</v>
      </c>
      <c r="F11" s="14">
        <v>0</v>
      </c>
      <c r="G11" s="22">
        <f t="shared" si="1"/>
        <v>0</v>
      </c>
      <c r="H11" s="14">
        <v>21762.66</v>
      </c>
      <c r="I11" s="390">
        <f t="shared" si="2"/>
        <v>2.1558137945312816E-2</v>
      </c>
      <c r="J11" s="14">
        <v>843453.99</v>
      </c>
      <c r="K11" s="390">
        <f t="shared" si="3"/>
        <v>0.83552734210544566</v>
      </c>
      <c r="L11" s="392">
        <f t="shared" si="4"/>
        <v>865216.65</v>
      </c>
      <c r="M11" s="390">
        <f t="shared" si="5"/>
        <v>0.85708548005075846</v>
      </c>
      <c r="N11" s="17">
        <f t="shared" si="6"/>
        <v>144270.34999999998</v>
      </c>
      <c r="O11" s="18">
        <f t="shared" si="7"/>
        <v>0.14291451994924151</v>
      </c>
      <c r="R11" s="5" t="s">
        <v>14</v>
      </c>
    </row>
    <row r="12" spans="1:21" s="5" customFormat="1" ht="25" customHeight="1">
      <c r="A12" s="28"/>
      <c r="B12" s="28" t="s">
        <v>16</v>
      </c>
      <c r="C12" s="29">
        <f>SUM(C7:C11)</f>
        <v>8494839</v>
      </c>
      <c r="D12" s="30">
        <f>SUM(D7:D11)</f>
        <v>0</v>
      </c>
      <c r="E12" s="30">
        <f>SUM(E7:E11)</f>
        <v>8494839</v>
      </c>
      <c r="F12" s="31">
        <f>SUM(F7:F11)</f>
        <v>1217676.67</v>
      </c>
      <c r="G12" s="32">
        <f>F12/E12*100</f>
        <v>14.334311338920019</v>
      </c>
      <c r="H12" s="389">
        <f>SUM(H7:H11)</f>
        <v>125920.66</v>
      </c>
      <c r="I12" s="391">
        <f>H12/E12</f>
        <v>1.482319558969864E-2</v>
      </c>
      <c r="J12" s="389">
        <f>SUM(J7:J11)</f>
        <v>1314177.71</v>
      </c>
      <c r="K12" s="391">
        <f>J12/E12</f>
        <v>0.15470307441965644</v>
      </c>
      <c r="L12" s="389">
        <f>SUM(L7:L11)</f>
        <v>2657775.04</v>
      </c>
      <c r="M12" s="391">
        <f>L12/E12</f>
        <v>0.3128693833985553</v>
      </c>
      <c r="N12" s="34">
        <f>SUM(N7:N11)</f>
        <v>5837063.96</v>
      </c>
      <c r="O12" s="18">
        <f t="shared" si="7"/>
        <v>0.6871306166014447</v>
      </c>
      <c r="Q12" s="5" t="s">
        <v>14</v>
      </c>
      <c r="U12" s="5" t="s">
        <v>14</v>
      </c>
    </row>
    <row r="13" spans="1:21" s="5" customFormat="1" ht="25" customHeight="1">
      <c r="A13" s="36"/>
      <c r="B13" s="37"/>
      <c r="C13" s="37"/>
      <c r="D13" s="37"/>
      <c r="E13" s="37"/>
      <c r="F13" s="37"/>
      <c r="G13" s="387"/>
      <c r="H13" s="37"/>
      <c r="I13" s="37"/>
      <c r="J13" s="37"/>
      <c r="K13" s="37"/>
      <c r="L13" s="37"/>
      <c r="M13" s="37"/>
      <c r="N13" s="37"/>
      <c r="O13" s="38"/>
      <c r="P13" s="19"/>
    </row>
    <row r="19" spans="12:12" ht="25" customHeight="1">
      <c r="L19" s="399"/>
    </row>
  </sheetData>
  <mergeCells count="3">
    <mergeCell ref="A4:O4"/>
    <mergeCell ref="A5:O5"/>
    <mergeCell ref="N6:O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25"/>
  <sheetViews>
    <sheetView zoomScale="53" zoomScaleNormal="82" workbookViewId="0">
      <selection activeCell="Q12" sqref="Q12"/>
    </sheetView>
  </sheetViews>
  <sheetFormatPr defaultColWidth="30.7265625" defaultRowHeight="25" customHeight="1"/>
  <cols>
    <col min="1" max="1" width="4.26953125" style="317" customWidth="1"/>
    <col min="2" max="2" width="29.81640625" customWidth="1"/>
    <col min="3" max="3" width="15.7265625" bestFit="1" customWidth="1"/>
    <col min="4" max="4" width="12.1796875" customWidth="1"/>
    <col min="5" max="5" width="15.7265625" bestFit="1" customWidth="1"/>
    <col min="6" max="6" width="16.08984375" customWidth="1"/>
    <col min="7" max="7" width="9.08984375" bestFit="1" customWidth="1"/>
    <col min="8" max="8" width="14.54296875" customWidth="1"/>
    <col min="9" max="9" width="9.7265625" style="378" customWidth="1"/>
    <col min="10" max="10" width="15" bestFit="1" customWidth="1"/>
    <col min="11" max="11" width="6.81640625" style="378" customWidth="1"/>
    <col min="12" max="12" width="15.54296875" bestFit="1" customWidth="1"/>
    <col min="13" max="13" width="6.08984375" style="378" customWidth="1"/>
    <col min="14" max="14" width="17.54296875" bestFit="1" customWidth="1"/>
    <col min="15" max="15" width="10.26953125" style="378" customWidth="1"/>
  </cols>
  <sheetData>
    <row r="2" spans="1:15" ht="43" customHeight="1"/>
    <row r="4" spans="1:15" ht="25" customHeight="1">
      <c r="A4" s="459" t="s">
        <v>64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  <c r="O4" s="459"/>
    </row>
    <row r="5" spans="1:15" ht="31.5" customHeight="1">
      <c r="A5" s="320" t="s">
        <v>2</v>
      </c>
      <c r="B5" s="321" t="s">
        <v>24</v>
      </c>
      <c r="C5" s="322" t="s">
        <v>25</v>
      </c>
      <c r="D5" s="322" t="s">
        <v>5</v>
      </c>
      <c r="E5" s="322" t="s">
        <v>6</v>
      </c>
      <c r="F5" s="320" t="s">
        <v>7</v>
      </c>
      <c r="G5" s="322" t="s">
        <v>8</v>
      </c>
      <c r="H5" s="322" t="s">
        <v>72</v>
      </c>
      <c r="I5" s="322" t="s">
        <v>8</v>
      </c>
      <c r="J5" s="322" t="s">
        <v>73</v>
      </c>
      <c r="K5" s="322" t="s">
        <v>8</v>
      </c>
      <c r="L5" s="322" t="s">
        <v>74</v>
      </c>
      <c r="M5" s="322" t="s">
        <v>8</v>
      </c>
      <c r="N5" s="320" t="s">
        <v>9</v>
      </c>
      <c r="O5" s="323" t="s">
        <v>8</v>
      </c>
    </row>
    <row r="6" spans="1:15" ht="25" customHeight="1">
      <c r="A6" s="460">
        <v>1</v>
      </c>
      <c r="B6" s="324" t="s">
        <v>44</v>
      </c>
      <c r="C6" s="325">
        <f>SUM(C7:C8)</f>
        <v>157825</v>
      </c>
      <c r="D6" s="325">
        <f t="shared" ref="D6:F6" si="0">SUM(D7:D8)</f>
        <v>0</v>
      </c>
      <c r="E6" s="325">
        <f t="shared" si="0"/>
        <v>157825</v>
      </c>
      <c r="F6" s="325">
        <f t="shared" si="0"/>
        <v>9305</v>
      </c>
      <c r="G6" s="326">
        <f>F6/E6</f>
        <v>5.8957706320291459E-2</v>
      </c>
      <c r="H6" s="327">
        <f>SUM(H7:H8)</f>
        <v>0</v>
      </c>
      <c r="I6" s="373">
        <f>H6/E6*100</f>
        <v>0</v>
      </c>
      <c r="J6" s="327">
        <f>SUM(J7:J8)</f>
        <v>10065</v>
      </c>
      <c r="K6" s="379">
        <f>J6/E6*100</f>
        <v>6.377316648186282</v>
      </c>
      <c r="L6" s="327">
        <f>SUM(L7:L8)</f>
        <v>19370</v>
      </c>
      <c r="M6" s="379">
        <f>L6/E6*100</f>
        <v>12.273087280215428</v>
      </c>
      <c r="N6" s="327">
        <f>E6-L6</f>
        <v>138455</v>
      </c>
      <c r="O6" s="373">
        <f>N6/E6</f>
        <v>0.87726912719784567</v>
      </c>
    </row>
    <row r="7" spans="1:15" ht="25" customHeight="1">
      <c r="A7" s="460"/>
      <c r="B7" s="328" t="s">
        <v>10</v>
      </c>
      <c r="C7" s="329">
        <v>79900</v>
      </c>
      <c r="D7" s="329">
        <v>0</v>
      </c>
      <c r="E7" s="330">
        <f>C7+D7</f>
        <v>79900</v>
      </c>
      <c r="F7" s="341">
        <v>5420</v>
      </c>
      <c r="G7" s="331">
        <f>F7/E7</f>
        <v>6.7834793491864831E-2</v>
      </c>
      <c r="H7" s="334">
        <v>0</v>
      </c>
      <c r="I7" s="374">
        <f>H7/F7*100</f>
        <v>0</v>
      </c>
      <c r="J7" s="14">
        <v>0</v>
      </c>
      <c r="K7" s="380">
        <f>J7/E7*100</f>
        <v>0</v>
      </c>
      <c r="L7" s="333">
        <f>F7+H7+J7</f>
        <v>5420</v>
      </c>
      <c r="M7" s="374">
        <f>L7/E7*100</f>
        <v>6.7834793491864831</v>
      </c>
      <c r="N7" s="102">
        <f>E7-L7</f>
        <v>74480</v>
      </c>
      <c r="O7" s="100">
        <f t="shared" ref="O7:O15" si="1">N7/E7</f>
        <v>0.93216520650813517</v>
      </c>
    </row>
    <row r="8" spans="1:15" ht="25" customHeight="1">
      <c r="A8" s="460"/>
      <c r="B8" s="332" t="s">
        <v>11</v>
      </c>
      <c r="C8" s="329">
        <v>77925</v>
      </c>
      <c r="D8" s="329">
        <v>0</v>
      </c>
      <c r="E8" s="330">
        <f t="shared" ref="E8" si="2">C8+D8</f>
        <v>77925</v>
      </c>
      <c r="F8" s="341">
        <v>3885</v>
      </c>
      <c r="G8" s="331">
        <f t="shared" ref="G8" si="3">F8/E8</f>
        <v>4.9855630413859479E-2</v>
      </c>
      <c r="H8" s="334">
        <v>0</v>
      </c>
      <c r="I8" s="374">
        <f>H8/F8*100</f>
        <v>0</v>
      </c>
      <c r="J8" s="14">
        <v>10065</v>
      </c>
      <c r="K8" s="374">
        <f>J8/E8*100</f>
        <v>12.9162656400385</v>
      </c>
      <c r="L8" s="333">
        <f>F8+H8+J8</f>
        <v>13950</v>
      </c>
      <c r="M8" s="374">
        <f>L8/E8*100</f>
        <v>17.901828681424448</v>
      </c>
      <c r="N8" s="102">
        <f>E8-L8</f>
        <v>63975</v>
      </c>
      <c r="O8" s="100">
        <f t="shared" si="1"/>
        <v>0.82098171318575552</v>
      </c>
    </row>
    <row r="9" spans="1:15" ht="25" customHeight="1">
      <c r="A9" s="169"/>
      <c r="B9" s="462"/>
      <c r="C9" s="462"/>
      <c r="D9" s="462"/>
      <c r="E9" s="462"/>
      <c r="F9" s="462"/>
      <c r="G9" s="462"/>
      <c r="H9" s="462"/>
      <c r="I9" s="462"/>
      <c r="J9" s="462"/>
      <c r="K9" s="462"/>
      <c r="L9" s="462"/>
      <c r="M9" s="462"/>
      <c r="N9" s="462"/>
      <c r="O9" s="462"/>
    </row>
    <row r="10" spans="1:15" ht="29" customHeight="1">
      <c r="A10" s="461">
        <v>2</v>
      </c>
      <c r="B10" s="335" t="s">
        <v>45</v>
      </c>
      <c r="C10" s="336">
        <f>SUM(C11:C13)</f>
        <v>271555</v>
      </c>
      <c r="D10" s="336">
        <f t="shared" ref="D10" si="4">SUM(D11:D13)</f>
        <v>0</v>
      </c>
      <c r="E10" s="336">
        <f>SUM(E11:E13)</f>
        <v>271555</v>
      </c>
      <c r="F10" s="336">
        <f>SUM(F11:F13)</f>
        <v>28030.68</v>
      </c>
      <c r="G10" s="338">
        <f>F10/E10</f>
        <v>0.10322284620058551</v>
      </c>
      <c r="H10" s="357">
        <f>SUM(H11:H13)</f>
        <v>0</v>
      </c>
      <c r="I10" s="338" t="s">
        <v>8</v>
      </c>
      <c r="J10" s="346">
        <f>SUM(J11:J13)</f>
        <v>68780</v>
      </c>
      <c r="K10" s="349">
        <f>J10/E10*100</f>
        <v>25.328202389939424</v>
      </c>
      <c r="L10" s="337">
        <f>SUM(L11:L13)</f>
        <v>96810.68</v>
      </c>
      <c r="M10" s="349">
        <f>L10/E10*100</f>
        <v>35.650487009997974</v>
      </c>
      <c r="N10" s="337">
        <f>E10-L10</f>
        <v>174744.32000000001</v>
      </c>
      <c r="O10" s="338">
        <f>N10/E10</f>
        <v>0.64349512990002022</v>
      </c>
    </row>
    <row r="11" spans="1:15" ht="25" customHeight="1">
      <c r="A11" s="461"/>
      <c r="B11" s="339" t="s">
        <v>10</v>
      </c>
      <c r="C11" s="340">
        <v>176975</v>
      </c>
      <c r="D11" s="341">
        <v>0</v>
      </c>
      <c r="E11" s="340">
        <f>C11+D11</f>
        <v>176975</v>
      </c>
      <c r="F11" s="14">
        <v>21835.68</v>
      </c>
      <c r="G11" s="342">
        <f>F11/E11</f>
        <v>0.12338285068512501</v>
      </c>
      <c r="H11" s="393">
        <v>0</v>
      </c>
      <c r="I11" s="342"/>
      <c r="J11" s="14">
        <v>0</v>
      </c>
      <c r="K11" s="342">
        <f>J11/E11*100</f>
        <v>0</v>
      </c>
      <c r="L11" s="348">
        <f>F11+H11+J11</f>
        <v>21835.68</v>
      </c>
      <c r="M11" s="347">
        <f>L11/E11*100</f>
        <v>12.338285068512501</v>
      </c>
      <c r="N11" s="343">
        <f>E11-L11</f>
        <v>155139.32</v>
      </c>
      <c r="O11" s="342">
        <f t="shared" si="1"/>
        <v>0.876617149314875</v>
      </c>
    </row>
    <row r="12" spans="1:15" ht="25" customHeight="1">
      <c r="A12" s="461"/>
      <c r="B12" s="344" t="s">
        <v>11</v>
      </c>
      <c r="C12" s="340">
        <v>40919</v>
      </c>
      <c r="D12" s="341">
        <v>0</v>
      </c>
      <c r="E12" s="340">
        <f t="shared" ref="E12:E13" si="5">C12+D12</f>
        <v>40919</v>
      </c>
      <c r="F12" s="14">
        <v>6195</v>
      </c>
      <c r="G12" s="342">
        <f t="shared" ref="G12" si="6">F12/E12</f>
        <v>0.15139666169749993</v>
      </c>
      <c r="H12" s="393">
        <v>0</v>
      </c>
      <c r="I12" s="342"/>
      <c r="J12" s="14">
        <v>15119</v>
      </c>
      <c r="K12" s="347">
        <f t="shared" ref="K12:K13" si="7">J12/E12*100</f>
        <v>36.948605782154992</v>
      </c>
      <c r="L12" s="348">
        <f t="shared" ref="L12:L13" si="8">F12+H12+J12</f>
        <v>21314</v>
      </c>
      <c r="M12" s="347">
        <f t="shared" ref="M12:M13" si="9">L12/E12*100</f>
        <v>52.088271951904986</v>
      </c>
      <c r="N12" s="343">
        <f t="shared" ref="N12:N13" si="10">E12-L12</f>
        <v>19605</v>
      </c>
      <c r="O12" s="342">
        <f t="shared" si="1"/>
        <v>0.47911728048095015</v>
      </c>
    </row>
    <row r="13" spans="1:15" ht="25" customHeight="1">
      <c r="A13" s="461"/>
      <c r="B13" s="345" t="s">
        <v>15</v>
      </c>
      <c r="C13" s="340">
        <v>53661</v>
      </c>
      <c r="D13" s="341">
        <v>0</v>
      </c>
      <c r="E13" s="340">
        <f t="shared" si="5"/>
        <v>53661</v>
      </c>
      <c r="F13" s="14">
        <v>0</v>
      </c>
      <c r="G13" s="342">
        <f>F13/E13</f>
        <v>0</v>
      </c>
      <c r="H13" s="393">
        <v>0</v>
      </c>
      <c r="I13" s="342"/>
      <c r="J13" s="14">
        <v>53661</v>
      </c>
      <c r="K13" s="347">
        <f t="shared" si="7"/>
        <v>100</v>
      </c>
      <c r="L13" s="348">
        <f t="shared" si="8"/>
        <v>53661</v>
      </c>
      <c r="M13" s="347">
        <f t="shared" si="9"/>
        <v>100</v>
      </c>
      <c r="N13" s="343">
        <f t="shared" si="10"/>
        <v>0</v>
      </c>
      <c r="O13" s="342">
        <f t="shared" si="1"/>
        <v>0</v>
      </c>
    </row>
    <row r="14" spans="1:15" ht="25" customHeight="1">
      <c r="A14" s="169"/>
      <c r="B14" s="463"/>
      <c r="C14" s="463"/>
      <c r="D14" s="463"/>
      <c r="E14" s="463"/>
      <c r="F14" s="463"/>
      <c r="G14" s="463"/>
      <c r="H14" s="463"/>
      <c r="I14" s="463"/>
      <c r="J14" s="463"/>
      <c r="K14" s="463"/>
      <c r="L14" s="463"/>
      <c r="M14" s="463"/>
      <c r="N14" s="463"/>
      <c r="O14" s="463"/>
    </row>
    <row r="15" spans="1:15" ht="28">
      <c r="A15" s="461">
        <v>3</v>
      </c>
      <c r="B15" s="300" t="s">
        <v>46</v>
      </c>
      <c r="C15" s="114">
        <f>SUM( C16:C19)</f>
        <v>2655214</v>
      </c>
      <c r="D15" s="114">
        <f>SUM(D16:D18)</f>
        <v>0</v>
      </c>
      <c r="E15" s="114">
        <f>SUM(E16:E19)</f>
        <v>2655214</v>
      </c>
      <c r="F15" s="114">
        <f>SUM(F16:F19)</f>
        <v>708951.11</v>
      </c>
      <c r="G15" s="115">
        <f>F15/E15</f>
        <v>0.26700337901201182</v>
      </c>
      <c r="H15" s="346">
        <f>SUM(H16:H19)</f>
        <v>42678</v>
      </c>
      <c r="I15" s="116" t="s">
        <v>8</v>
      </c>
      <c r="J15" s="346">
        <f>SUM(J16:J19)</f>
        <v>325321.51</v>
      </c>
      <c r="K15" s="116" t="s">
        <v>8</v>
      </c>
      <c r="L15" s="114">
        <f>SUM(L16:L19)</f>
        <v>1076950.6200000001</v>
      </c>
      <c r="M15" s="379">
        <f>L15/E15*100</f>
        <v>40.559842634153028</v>
      </c>
      <c r="N15" s="114">
        <f>SUM(N16:N19)</f>
        <v>1578263.3800000001</v>
      </c>
      <c r="O15" s="116">
        <f t="shared" si="1"/>
        <v>0.5944015736584698</v>
      </c>
    </row>
    <row r="16" spans="1:15" s="61" customFormat="1" ht="25" customHeight="1">
      <c r="A16" s="461"/>
      <c r="B16" s="301" t="s">
        <v>10</v>
      </c>
      <c r="C16" s="107">
        <v>204640</v>
      </c>
      <c r="D16" s="107">
        <v>0</v>
      </c>
      <c r="E16" s="107">
        <f>C16+D16</f>
        <v>204640</v>
      </c>
      <c r="F16" s="14">
        <v>19705.5</v>
      </c>
      <c r="G16" s="144">
        <v>0.05</v>
      </c>
      <c r="H16" s="14">
        <v>0</v>
      </c>
      <c r="I16" s="129">
        <f>H16/E16*100</f>
        <v>0</v>
      </c>
      <c r="J16" s="14">
        <v>0</v>
      </c>
      <c r="K16" s="129">
        <f>J16/E16*100</f>
        <v>0</v>
      </c>
      <c r="L16" s="135">
        <f>F16+H16+J16</f>
        <v>19705.5</v>
      </c>
      <c r="M16" s="375">
        <f>L16/E16*100</f>
        <v>9.6293491008600469</v>
      </c>
      <c r="N16" s="145">
        <f>E16-L16</f>
        <v>184934.5</v>
      </c>
      <c r="O16" s="383">
        <f>N16/E16*100</f>
        <v>90.370650899139946</v>
      </c>
    </row>
    <row r="17" spans="1:15" s="61" customFormat="1" ht="25" customHeight="1">
      <c r="A17" s="461"/>
      <c r="B17" s="302" t="s">
        <v>11</v>
      </c>
      <c r="C17" s="107">
        <v>30380</v>
      </c>
      <c r="D17" s="107">
        <v>0</v>
      </c>
      <c r="E17" s="107">
        <f t="shared" ref="E17:E19" si="11">C17+D17</f>
        <v>30380</v>
      </c>
      <c r="F17" s="14">
        <v>680</v>
      </c>
      <c r="G17" s="144">
        <f t="shared" ref="G17:G19" si="12">F17/E17</f>
        <v>2.2383146807109941E-2</v>
      </c>
      <c r="H17" s="14">
        <v>0</v>
      </c>
      <c r="I17" s="129">
        <f t="shared" ref="I17:I19" si="13">H17/E17*100</f>
        <v>0</v>
      </c>
      <c r="J17" s="14">
        <v>15240</v>
      </c>
      <c r="K17" s="375">
        <f t="shared" ref="K17:K19" si="14">J17/E17*100</f>
        <v>50.164581961816992</v>
      </c>
      <c r="L17" s="135">
        <f t="shared" ref="L17:L19" si="15">F17+H17+J17</f>
        <v>15920</v>
      </c>
      <c r="M17" s="375">
        <f t="shared" ref="M17:M19" si="16">L17/E17*100</f>
        <v>52.402896642527978</v>
      </c>
      <c r="N17" s="145">
        <f t="shared" ref="N17:N19" si="17">E17-L17</f>
        <v>14460</v>
      </c>
      <c r="O17" s="383">
        <f t="shared" ref="O17:O19" si="18">N17/E17*100</f>
        <v>47.597103357472022</v>
      </c>
    </row>
    <row r="18" spans="1:15" s="61" customFormat="1" ht="25" customHeight="1">
      <c r="A18" s="461"/>
      <c r="B18" s="302" t="s">
        <v>12</v>
      </c>
      <c r="C18" s="107">
        <v>2002484</v>
      </c>
      <c r="D18" s="107">
        <v>0</v>
      </c>
      <c r="E18" s="107">
        <f t="shared" si="11"/>
        <v>2002484</v>
      </c>
      <c r="F18" s="14">
        <v>688565.61</v>
      </c>
      <c r="G18" s="144">
        <f t="shared" si="12"/>
        <v>0.34385573617566983</v>
      </c>
      <c r="H18" s="14">
        <v>42678</v>
      </c>
      <c r="I18" s="133">
        <f>H18/E18</f>
        <v>2.1312529837941276E-2</v>
      </c>
      <c r="J18" s="14">
        <v>0</v>
      </c>
      <c r="K18" s="129">
        <f t="shared" si="14"/>
        <v>0</v>
      </c>
      <c r="L18" s="135">
        <f t="shared" si="15"/>
        <v>731243.61</v>
      </c>
      <c r="M18" s="375">
        <f t="shared" si="16"/>
        <v>36.51682660136111</v>
      </c>
      <c r="N18" s="145">
        <f t="shared" si="17"/>
        <v>1271240.3900000001</v>
      </c>
      <c r="O18" s="383">
        <f t="shared" si="18"/>
        <v>63.48317339863889</v>
      </c>
    </row>
    <row r="19" spans="1:15" s="61" customFormat="1" ht="25" customHeight="1">
      <c r="A19" s="461"/>
      <c r="B19" s="303" t="s">
        <v>15</v>
      </c>
      <c r="C19" s="107">
        <v>417710</v>
      </c>
      <c r="D19" s="107">
        <v>0</v>
      </c>
      <c r="E19" s="107">
        <f t="shared" si="11"/>
        <v>417710</v>
      </c>
      <c r="F19" s="14">
        <v>0</v>
      </c>
      <c r="G19" s="144">
        <f t="shared" si="12"/>
        <v>0</v>
      </c>
      <c r="H19" s="14">
        <v>0</v>
      </c>
      <c r="I19" s="129">
        <f t="shared" si="13"/>
        <v>0</v>
      </c>
      <c r="J19" s="14">
        <v>310081.51</v>
      </c>
      <c r="K19" s="375">
        <f t="shared" si="14"/>
        <v>74.23368126211966</v>
      </c>
      <c r="L19" s="135">
        <f t="shared" si="15"/>
        <v>310081.51</v>
      </c>
      <c r="M19" s="375">
        <f t="shared" si="16"/>
        <v>74.23368126211966</v>
      </c>
      <c r="N19" s="145">
        <f t="shared" si="17"/>
        <v>107628.48999999999</v>
      </c>
      <c r="O19" s="383">
        <f t="shared" si="18"/>
        <v>25.766318737880344</v>
      </c>
    </row>
    <row r="20" spans="1:15" s="61" customFormat="1" ht="25" customHeight="1">
      <c r="A20" s="169"/>
      <c r="B20" s="464"/>
      <c r="C20" s="465"/>
      <c r="D20" s="465"/>
      <c r="E20" s="465"/>
      <c r="F20" s="465"/>
      <c r="G20" s="465"/>
      <c r="H20" s="465"/>
      <c r="I20" s="465"/>
      <c r="J20" s="465"/>
      <c r="K20" s="465"/>
      <c r="L20" s="465"/>
      <c r="M20" s="465"/>
      <c r="N20" s="465"/>
      <c r="O20" s="466"/>
    </row>
    <row r="21" spans="1:15" ht="28">
      <c r="A21" s="461">
        <v>4</v>
      </c>
      <c r="B21" s="300" t="s">
        <v>47</v>
      </c>
      <c r="C21" s="108">
        <f>SUM(C22:C23)</f>
        <v>530627</v>
      </c>
      <c r="D21" s="108">
        <f t="shared" ref="D21" si="19">SUM(D22:D23)</f>
        <v>0</v>
      </c>
      <c r="E21" s="108">
        <f>SUM(E22:E23)</f>
        <v>530627</v>
      </c>
      <c r="F21" s="108">
        <f>SUM(F22:F23)</f>
        <v>65273.66</v>
      </c>
      <c r="G21" s="109">
        <f>F21/E21</f>
        <v>0.12301232315732144</v>
      </c>
      <c r="H21" s="346">
        <f>SUM(H22:H23)</f>
        <v>0</v>
      </c>
      <c r="I21" s="350">
        <f>H21/E21*100</f>
        <v>0</v>
      </c>
      <c r="J21" s="346">
        <f>SUM(J22:J23)</f>
        <v>12765</v>
      </c>
      <c r="K21" s="350">
        <f>J21/E21*100</f>
        <v>2.4056446430355032</v>
      </c>
      <c r="L21" s="108">
        <f>SUM(L22:L23)</f>
        <v>78038.66</v>
      </c>
      <c r="M21" s="350">
        <f>L21/E21*100</f>
        <v>14.706876958767648</v>
      </c>
      <c r="N21" s="108">
        <f>SUM(N22:N23)</f>
        <v>452588.33999999997</v>
      </c>
      <c r="O21" s="350">
        <f>N21/E21*100</f>
        <v>85.293123041232349</v>
      </c>
    </row>
    <row r="22" spans="1:15" ht="25" customHeight="1">
      <c r="A22" s="461"/>
      <c r="B22" s="304" t="s">
        <v>10</v>
      </c>
      <c r="C22" s="110">
        <v>465211</v>
      </c>
      <c r="D22" s="111">
        <v>0</v>
      </c>
      <c r="E22" s="110">
        <f>C22+D22</f>
        <v>465211</v>
      </c>
      <c r="F22" s="14">
        <v>55634.41</v>
      </c>
      <c r="G22" s="112">
        <f>F22/E22</f>
        <v>0.11958962707244671</v>
      </c>
      <c r="H22" s="51">
        <v>0</v>
      </c>
      <c r="I22" s="351">
        <f>H22/E22*100</f>
        <v>0</v>
      </c>
      <c r="J22" s="14">
        <v>0</v>
      </c>
      <c r="K22" s="351">
        <f>J22/E22*100</f>
        <v>0</v>
      </c>
      <c r="L22" s="353">
        <f>F22+H22+J22</f>
        <v>55634.41</v>
      </c>
      <c r="M22" s="351">
        <f>L22/E22*100</f>
        <v>11.958962707244671</v>
      </c>
      <c r="N22" s="113">
        <f>E22-L22</f>
        <v>409576.58999999997</v>
      </c>
      <c r="O22" s="351">
        <f>N22/E22*100</f>
        <v>88.04103729275532</v>
      </c>
    </row>
    <row r="23" spans="1:15" ht="25" customHeight="1">
      <c r="A23" s="461"/>
      <c r="B23" s="305" t="s">
        <v>11</v>
      </c>
      <c r="C23" s="110">
        <v>65416</v>
      </c>
      <c r="D23" s="111">
        <v>0</v>
      </c>
      <c r="E23" s="110">
        <f>C23+D23</f>
        <v>65416</v>
      </c>
      <c r="F23" s="14">
        <v>9639.25</v>
      </c>
      <c r="G23" s="112">
        <f>F23/E23</f>
        <v>0.14735309404427052</v>
      </c>
      <c r="H23" s="51">
        <v>0</v>
      </c>
      <c r="I23" s="351">
        <f>H23/E23*100</f>
        <v>0</v>
      </c>
      <c r="J23" s="14">
        <v>12765</v>
      </c>
      <c r="K23" s="351">
        <f>J23/E23*100</f>
        <v>19.513574660633484</v>
      </c>
      <c r="L23" s="353">
        <f>F23+H23+J23</f>
        <v>22404.25</v>
      </c>
      <c r="M23" s="351">
        <f>L23/E23*100</f>
        <v>34.248884065060537</v>
      </c>
      <c r="N23" s="113">
        <f>E23-L23</f>
        <v>43011.75</v>
      </c>
      <c r="O23" s="351">
        <f>N23/E23*100</f>
        <v>65.751115934939463</v>
      </c>
    </row>
    <row r="24" spans="1:15" ht="25" customHeight="1">
      <c r="A24" s="169"/>
      <c r="B24" s="457"/>
      <c r="C24" s="457"/>
      <c r="D24" s="457"/>
      <c r="E24" s="457"/>
      <c r="F24" s="457"/>
      <c r="G24" s="457"/>
      <c r="H24" s="457"/>
      <c r="I24" s="457"/>
      <c r="J24" s="457"/>
      <c r="K24" s="457"/>
      <c r="L24" s="457"/>
      <c r="M24" s="457"/>
      <c r="N24" s="457"/>
      <c r="O24" s="457"/>
    </row>
    <row r="25" spans="1:15" ht="42">
      <c r="A25" s="461">
        <v>5</v>
      </c>
      <c r="B25" s="300" t="s">
        <v>48</v>
      </c>
      <c r="C25" s="114">
        <f>SUM(C26:C28)</f>
        <v>145669</v>
      </c>
      <c r="D25" s="114">
        <f>SUM(D26:D28)</f>
        <v>0</v>
      </c>
      <c r="E25" s="114">
        <f>SUM(E26:E28)</f>
        <v>145669</v>
      </c>
      <c r="F25" s="114">
        <f>SUM(F26:F28)</f>
        <v>7926</v>
      </c>
      <c r="G25" s="150">
        <f>F25/E25</f>
        <v>5.4411027740974401E-2</v>
      </c>
      <c r="H25" s="357">
        <f>SUM(H26:H28)</f>
        <v>0</v>
      </c>
      <c r="I25" s="116"/>
      <c r="J25" s="346">
        <f>SUM(J26:J28)</f>
        <v>43495.25</v>
      </c>
      <c r="K25" s="381">
        <f>J25/E25*100</f>
        <v>29.858961069273487</v>
      </c>
      <c r="L25" s="114">
        <f>SUM(L26:L28)</f>
        <v>51421.25</v>
      </c>
      <c r="M25" s="381">
        <f>L25/E25*100</f>
        <v>35.300063843370936</v>
      </c>
      <c r="N25" s="114">
        <f>SUM(N26:N28)</f>
        <v>94247.75</v>
      </c>
      <c r="O25" s="116">
        <f t="shared" ref="O25" si="20">N25/E25</f>
        <v>0.64699936156629068</v>
      </c>
    </row>
    <row r="26" spans="1:15" ht="25" customHeight="1">
      <c r="A26" s="461"/>
      <c r="B26" s="304" t="s">
        <v>10</v>
      </c>
      <c r="C26" s="146">
        <v>91673</v>
      </c>
      <c r="D26" s="147">
        <v>0</v>
      </c>
      <c r="E26" s="146">
        <f>C26+D26</f>
        <v>91673</v>
      </c>
      <c r="F26" s="334">
        <v>6051</v>
      </c>
      <c r="G26" s="123">
        <f>F26/E26</f>
        <v>6.6006348652274935E-2</v>
      </c>
      <c r="H26" s="122">
        <v>0</v>
      </c>
      <c r="I26" s="117"/>
      <c r="J26" s="14">
        <v>0</v>
      </c>
      <c r="K26" s="117">
        <f>J26/F26*100</f>
        <v>0</v>
      </c>
      <c r="L26" s="118">
        <f>F26+H26+J26</f>
        <v>6051</v>
      </c>
      <c r="M26" s="354">
        <f>L26/E26*100</f>
        <v>6.6006348652274935</v>
      </c>
      <c r="N26" s="118">
        <f>E26-L26</f>
        <v>85622</v>
      </c>
      <c r="O26" s="354">
        <f>N26/E26*100</f>
        <v>93.399365134772509</v>
      </c>
    </row>
    <row r="27" spans="1:15" ht="25" customHeight="1">
      <c r="A27" s="461"/>
      <c r="B27" s="306" t="s">
        <v>11</v>
      </c>
      <c r="C27" s="146">
        <v>26460</v>
      </c>
      <c r="D27" s="147">
        <v>0</v>
      </c>
      <c r="E27" s="146">
        <f>C27+D27</f>
        <v>26460</v>
      </c>
      <c r="F27" s="334">
        <v>1875</v>
      </c>
      <c r="G27" s="123">
        <f t="shared" ref="G27:G28" si="21">F27/E27</f>
        <v>7.0861678004535147E-2</v>
      </c>
      <c r="H27" s="122">
        <v>0</v>
      </c>
      <c r="I27" s="117"/>
      <c r="J27" s="14">
        <v>17200</v>
      </c>
      <c r="K27" s="354">
        <f>J27/E27*100</f>
        <v>65.003779289493579</v>
      </c>
      <c r="L27" s="118">
        <f t="shared" ref="L27:L28" si="22">F27+H27+J27</f>
        <v>19075</v>
      </c>
      <c r="M27" s="354">
        <f t="shared" ref="M27:M28" si="23">L27/E27*100</f>
        <v>72.089947089947088</v>
      </c>
      <c r="N27" s="118">
        <f t="shared" ref="N27:N28" si="24">E27-L27</f>
        <v>7385</v>
      </c>
      <c r="O27" s="354">
        <f t="shared" ref="O27:O28" si="25">N27/E27*100</f>
        <v>27.910052910052912</v>
      </c>
    </row>
    <row r="28" spans="1:15" ht="25" customHeight="1">
      <c r="A28" s="461"/>
      <c r="B28" s="307" t="s">
        <v>15</v>
      </c>
      <c r="C28" s="148">
        <v>27536</v>
      </c>
      <c r="D28" s="149">
        <v>0</v>
      </c>
      <c r="E28" s="146">
        <f t="shared" ref="E28" si="26">C28+D28</f>
        <v>27536</v>
      </c>
      <c r="F28" s="334">
        <v>0</v>
      </c>
      <c r="G28" s="123">
        <f t="shared" si="21"/>
        <v>0</v>
      </c>
      <c r="H28" s="394">
        <v>0</v>
      </c>
      <c r="I28" s="119"/>
      <c r="J28" s="14">
        <v>26295.25</v>
      </c>
      <c r="K28" s="354">
        <f>J28/E28*100</f>
        <v>95.494080476467175</v>
      </c>
      <c r="L28" s="118">
        <f t="shared" si="22"/>
        <v>26295.25</v>
      </c>
      <c r="M28" s="354">
        <f t="shared" si="23"/>
        <v>95.494080476467175</v>
      </c>
      <c r="N28" s="118">
        <f t="shared" si="24"/>
        <v>1240.75</v>
      </c>
      <c r="O28" s="354">
        <f t="shared" si="25"/>
        <v>4.5059195235328291</v>
      </c>
    </row>
    <row r="29" spans="1:15" ht="25" customHeight="1">
      <c r="A29" s="169"/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</row>
    <row r="30" spans="1:15" ht="42">
      <c r="A30" s="461">
        <v>6</v>
      </c>
      <c r="B30" s="300" t="s">
        <v>49</v>
      </c>
      <c r="C30" s="120">
        <f>SUM(C31:C33)</f>
        <v>256514</v>
      </c>
      <c r="D30" s="120">
        <f t="shared" ref="D30" si="27">SUM(D31:D33)</f>
        <v>0</v>
      </c>
      <c r="E30" s="120">
        <f>SUM(E31:E33)</f>
        <v>256514</v>
      </c>
      <c r="F30" s="120">
        <f>SUM(F31:F33)</f>
        <v>11633</v>
      </c>
      <c r="G30" s="116">
        <f>F30/E30</f>
        <v>4.5350351247885105E-2</v>
      </c>
      <c r="H30" s="357">
        <f>SUM(H31:H33)</f>
        <v>0</v>
      </c>
      <c r="I30" s="116"/>
      <c r="J30" s="346">
        <f>SUM(J31:J33)</f>
        <v>75527.23</v>
      </c>
      <c r="K30" s="116">
        <f>J30/E30</f>
        <v>0.29443706776238332</v>
      </c>
      <c r="L30" s="127">
        <f>SUM(L31:L33)</f>
        <v>87160.23</v>
      </c>
      <c r="M30" s="116">
        <f>L30/E30</f>
        <v>0.33978741901026843</v>
      </c>
      <c r="N30" s="114">
        <f>SUM(N31:N33)</f>
        <v>169353.77</v>
      </c>
      <c r="O30" s="121">
        <f>N30/E30</f>
        <v>0.66021258098973157</v>
      </c>
    </row>
    <row r="31" spans="1:15" ht="25" customHeight="1">
      <c r="A31" s="461"/>
      <c r="B31" s="304" t="s">
        <v>10</v>
      </c>
      <c r="C31" s="128">
        <v>135521</v>
      </c>
      <c r="D31" s="107">
        <v>0</v>
      </c>
      <c r="E31" s="122">
        <f>C31+D31</f>
        <v>135521</v>
      </c>
      <c r="F31" s="14">
        <v>8830</v>
      </c>
      <c r="G31" s="123">
        <f>F31/E31</f>
        <v>6.5155953689834054E-2</v>
      </c>
      <c r="H31" s="122">
        <v>0</v>
      </c>
      <c r="I31" s="123"/>
      <c r="J31" s="14">
        <v>0</v>
      </c>
      <c r="K31" s="123">
        <f>J31/E31</f>
        <v>0</v>
      </c>
      <c r="L31" s="355">
        <f>F31+H31+J31</f>
        <v>8830</v>
      </c>
      <c r="M31" s="123">
        <f>L31/E31</f>
        <v>6.5155953689834054E-2</v>
      </c>
      <c r="N31" s="124">
        <f>E31-L31</f>
        <v>126691</v>
      </c>
      <c r="O31" s="117">
        <f>N31/E31</f>
        <v>0.93484404631016593</v>
      </c>
    </row>
    <row r="32" spans="1:15" ht="25" customHeight="1">
      <c r="A32" s="461"/>
      <c r="B32" s="305" t="s">
        <v>11</v>
      </c>
      <c r="C32" s="128">
        <v>92368</v>
      </c>
      <c r="D32" s="107">
        <v>0</v>
      </c>
      <c r="E32" s="122">
        <f t="shared" ref="E32:E33" si="28">C32+D32</f>
        <v>92368</v>
      </c>
      <c r="F32" s="14">
        <v>2803</v>
      </c>
      <c r="G32" s="117">
        <f>F32/E32</f>
        <v>3.034600727524684E-2</v>
      </c>
      <c r="H32" s="122">
        <v>0</v>
      </c>
      <c r="I32" s="117"/>
      <c r="J32" s="14">
        <v>60540</v>
      </c>
      <c r="K32" s="123">
        <f t="shared" ref="K32:K33" si="29">J32/E32</f>
        <v>0.65542179109648369</v>
      </c>
      <c r="L32" s="355">
        <f t="shared" ref="L32:L33" si="30">F32+H32+J32</f>
        <v>63343</v>
      </c>
      <c r="M32" s="123">
        <f t="shared" ref="M32:M33" si="31">L32/E32</f>
        <v>0.68576779837173052</v>
      </c>
      <c r="N32" s="124">
        <f t="shared" ref="N32:N33" si="32">E32-L32</f>
        <v>29025</v>
      </c>
      <c r="O32" s="117">
        <f t="shared" ref="O32:O33" si="33">N32/E32</f>
        <v>0.31423220162826954</v>
      </c>
    </row>
    <row r="33" spans="1:15" ht="25" customHeight="1">
      <c r="A33" s="461"/>
      <c r="B33" s="308" t="s">
        <v>15</v>
      </c>
      <c r="C33" s="128">
        <v>28625</v>
      </c>
      <c r="D33" s="107">
        <v>0</v>
      </c>
      <c r="E33" s="122">
        <f t="shared" si="28"/>
        <v>28625</v>
      </c>
      <c r="F33" s="14">
        <v>0</v>
      </c>
      <c r="G33" s="117">
        <f>F33/E33</f>
        <v>0</v>
      </c>
      <c r="H33" s="122">
        <v>0</v>
      </c>
      <c r="I33" s="117"/>
      <c r="J33" s="14">
        <v>14987.23</v>
      </c>
      <c r="K33" s="123">
        <f t="shared" si="29"/>
        <v>0.52357135371179042</v>
      </c>
      <c r="L33" s="355">
        <f t="shared" si="30"/>
        <v>14987.23</v>
      </c>
      <c r="M33" s="123">
        <f t="shared" si="31"/>
        <v>0.52357135371179042</v>
      </c>
      <c r="N33" s="124">
        <f t="shared" si="32"/>
        <v>13637.77</v>
      </c>
      <c r="O33" s="117">
        <f t="shared" si="33"/>
        <v>0.47642864628820963</v>
      </c>
    </row>
    <row r="34" spans="1:15" ht="25" customHeight="1">
      <c r="A34" s="169"/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</row>
    <row r="35" spans="1:15" ht="42">
      <c r="A35" s="315"/>
      <c r="B35" s="300" t="s">
        <v>50</v>
      </c>
      <c r="C35" s="120">
        <f>SUM(C36:C37)</f>
        <v>50227</v>
      </c>
      <c r="D35" s="120">
        <f>SUM(D36:D37)</f>
        <v>0</v>
      </c>
      <c r="E35" s="120">
        <f>SUM(E36:E37)</f>
        <v>50227</v>
      </c>
      <c r="F35" s="120">
        <f>SUM(F36:F37)</f>
        <v>2734.5</v>
      </c>
      <c r="G35" s="150">
        <v>0.02</v>
      </c>
      <c r="H35" s="357">
        <f>SUM(H36:H37)</f>
        <v>0</v>
      </c>
      <c r="I35" s="121"/>
      <c r="J35" s="346">
        <f>SUM(J36:J37)</f>
        <v>4297</v>
      </c>
      <c r="K35" s="121">
        <f>J35/E35</f>
        <v>8.5551595755271076E-2</v>
      </c>
      <c r="L35" s="356">
        <f>SUM(L36:L37)</f>
        <v>7031.5</v>
      </c>
      <c r="M35" s="121">
        <f>L35/E35</f>
        <v>0.1399944253090967</v>
      </c>
      <c r="N35" s="125">
        <f>SUM(N36:N37)</f>
        <v>43195.5</v>
      </c>
      <c r="O35" s="116">
        <f>N35/E35</f>
        <v>0.86000557469090333</v>
      </c>
    </row>
    <row r="36" spans="1:15" s="61" customFormat="1" ht="25" customHeight="1">
      <c r="A36" s="169">
        <v>7</v>
      </c>
      <c r="B36" s="304" t="s">
        <v>10</v>
      </c>
      <c r="C36" s="147">
        <v>41131</v>
      </c>
      <c r="D36" s="147">
        <v>0</v>
      </c>
      <c r="E36" s="147">
        <f>C36+D36</f>
        <v>41131</v>
      </c>
      <c r="F36" s="14">
        <v>2207</v>
      </c>
      <c r="G36" s="144">
        <f t="shared" ref="G36:G37" si="34">F36/E36</f>
        <v>5.3657824998176555E-2</v>
      </c>
      <c r="H36" s="138">
        <v>0</v>
      </c>
      <c r="I36" s="129"/>
      <c r="J36" s="14">
        <v>0</v>
      </c>
      <c r="K36" s="129">
        <f>J36/E36</f>
        <v>0</v>
      </c>
      <c r="L36" s="135">
        <f>F36+H36+J36</f>
        <v>2207</v>
      </c>
      <c r="M36" s="129">
        <f>L36/E36</f>
        <v>5.3657824998176555E-2</v>
      </c>
      <c r="N36" s="151">
        <f>E36-L36</f>
        <v>38924</v>
      </c>
      <c r="O36" s="133">
        <f>N36/E36</f>
        <v>0.94634217500182349</v>
      </c>
    </row>
    <row r="37" spans="1:15" s="61" customFormat="1" ht="25" customHeight="1">
      <c r="A37" s="315"/>
      <c r="B37" s="306" t="s">
        <v>11</v>
      </c>
      <c r="C37" s="149">
        <v>9096</v>
      </c>
      <c r="D37" s="149">
        <v>0</v>
      </c>
      <c r="E37" s="149">
        <f>C37+D37</f>
        <v>9096</v>
      </c>
      <c r="F37" s="14">
        <v>527.5</v>
      </c>
      <c r="G37" s="152">
        <f t="shared" si="34"/>
        <v>5.7992524186455584E-2</v>
      </c>
      <c r="H37" s="396">
        <v>0</v>
      </c>
      <c r="I37" s="137"/>
      <c r="J37" s="14">
        <v>4297</v>
      </c>
      <c r="K37" s="129">
        <f>J37/E37</f>
        <v>0.47240545294635006</v>
      </c>
      <c r="L37" s="135">
        <f>F37+H37+J37</f>
        <v>4824.5</v>
      </c>
      <c r="M37" s="129">
        <f>L37/E37</f>
        <v>0.53039797713280568</v>
      </c>
      <c r="N37" s="151">
        <f>E37-L37</f>
        <v>4271.5</v>
      </c>
      <c r="O37" s="133">
        <f>N37/E37</f>
        <v>0.46960202286719438</v>
      </c>
    </row>
    <row r="38" spans="1:15" s="61" customFormat="1" ht="25" customHeight="1">
      <c r="A38" s="315"/>
      <c r="B38" s="457"/>
      <c r="C38" s="457"/>
      <c r="D38" s="457"/>
      <c r="E38" s="457"/>
      <c r="F38" s="457"/>
      <c r="G38" s="457"/>
      <c r="H38" s="457"/>
      <c r="I38" s="457"/>
      <c r="J38" s="457"/>
      <c r="K38" s="457"/>
      <c r="L38" s="457"/>
      <c r="M38" s="457"/>
      <c r="N38" s="457"/>
      <c r="O38" s="457"/>
    </row>
    <row r="39" spans="1:15" ht="42">
      <c r="A39" s="461">
        <v>8</v>
      </c>
      <c r="B39" s="300" t="s">
        <v>51</v>
      </c>
      <c r="C39" s="125">
        <f>SUM(C40:C41)</f>
        <v>40210</v>
      </c>
      <c r="D39" s="126"/>
      <c r="E39" s="125">
        <f>SUM(E40:E41)</f>
        <v>40210</v>
      </c>
      <c r="F39" s="125">
        <f>SUM(F40:F41)</f>
        <v>1350</v>
      </c>
      <c r="G39" s="116">
        <f>F39/E39</f>
        <v>3.3573737876150214E-2</v>
      </c>
      <c r="H39" s="346">
        <f>SUM(H40:H41)</f>
        <v>0</v>
      </c>
      <c r="I39" s="116"/>
      <c r="J39" s="359">
        <f>SUM(J40:J41)</f>
        <v>4900</v>
      </c>
      <c r="K39" s="116"/>
      <c r="L39" s="127">
        <f>SUM(L40:L41)</f>
        <v>6250</v>
      </c>
      <c r="M39" s="116">
        <f>L39/E39</f>
        <v>0.15543397164884357</v>
      </c>
      <c r="N39" s="127">
        <f>SUM(N40:N41)</f>
        <v>33960</v>
      </c>
      <c r="O39" s="116">
        <f>N39/E39</f>
        <v>0.84456602835115646</v>
      </c>
    </row>
    <row r="40" spans="1:15" ht="25" customHeight="1">
      <c r="A40" s="461"/>
      <c r="B40" s="304" t="s">
        <v>10</v>
      </c>
      <c r="C40" s="128">
        <v>29310</v>
      </c>
      <c r="D40" s="122">
        <v>0</v>
      </c>
      <c r="E40" s="128">
        <f>C40+D40</f>
        <v>29310</v>
      </c>
      <c r="F40" s="14">
        <v>0</v>
      </c>
      <c r="G40" s="129">
        <f>F40/E40</f>
        <v>0</v>
      </c>
      <c r="H40" s="151">
        <v>0</v>
      </c>
      <c r="I40" s="129"/>
      <c r="J40" s="334">
        <v>0</v>
      </c>
      <c r="K40" s="129"/>
      <c r="L40" s="124">
        <f>F40+H40+J40</f>
        <v>0</v>
      </c>
      <c r="M40" s="129">
        <f>L40/E40</f>
        <v>0</v>
      </c>
      <c r="N40" s="124">
        <f>E40-L40</f>
        <v>29310</v>
      </c>
      <c r="O40" s="129">
        <f>N40/E40</f>
        <v>1</v>
      </c>
    </row>
    <row r="41" spans="1:15" ht="25" customHeight="1">
      <c r="A41" s="461"/>
      <c r="B41" s="305" t="s">
        <v>11</v>
      </c>
      <c r="C41" s="128">
        <v>10900</v>
      </c>
      <c r="D41" s="122">
        <v>0</v>
      </c>
      <c r="E41" s="128">
        <f>C41+D41</f>
        <v>10900</v>
      </c>
      <c r="F41" s="14">
        <v>1350</v>
      </c>
      <c r="G41" s="129">
        <f>F41/E41</f>
        <v>0.12385321100917432</v>
      </c>
      <c r="H41" s="151">
        <v>0</v>
      </c>
      <c r="I41" s="129"/>
      <c r="J41" s="334">
        <v>4900</v>
      </c>
      <c r="K41" s="129"/>
      <c r="L41" s="124">
        <f>F41+H41+J41</f>
        <v>6250</v>
      </c>
      <c r="M41" s="129">
        <f>L41/E41</f>
        <v>0.57339449541284404</v>
      </c>
      <c r="N41" s="124">
        <f>E41-L41</f>
        <v>4650</v>
      </c>
      <c r="O41" s="129">
        <f>N41/E41</f>
        <v>0.42660550458715596</v>
      </c>
    </row>
    <row r="42" spans="1:15" ht="25" customHeight="1">
      <c r="A42" s="169"/>
      <c r="B42" s="457"/>
      <c r="C42" s="457"/>
      <c r="D42" s="457"/>
      <c r="E42" s="457"/>
      <c r="F42" s="457"/>
      <c r="G42" s="457"/>
      <c r="H42" s="457"/>
      <c r="I42" s="457"/>
      <c r="J42" s="457"/>
      <c r="K42" s="457"/>
      <c r="L42" s="457"/>
      <c r="M42" s="457"/>
      <c r="N42" s="457"/>
      <c r="O42" s="457"/>
    </row>
    <row r="43" spans="1:15" ht="31" customHeight="1">
      <c r="A43" s="461">
        <v>10</v>
      </c>
      <c r="B43" s="300" t="s">
        <v>52</v>
      </c>
      <c r="C43" s="125">
        <f>SUM(C44:C45)</f>
        <v>146254</v>
      </c>
      <c r="D43" s="125">
        <f t="shared" ref="D43" si="35">SUM(D44:D45)</f>
        <v>0</v>
      </c>
      <c r="E43" s="125">
        <f>SUM(E44:E45)</f>
        <v>146254</v>
      </c>
      <c r="F43" s="131">
        <f>SUM(F44:F45)</f>
        <v>9020.75</v>
      </c>
      <c r="G43" s="150">
        <f>F43/E43</f>
        <v>6.1678654942770798E-2</v>
      </c>
      <c r="H43" s="357">
        <f>SUM(H44:H45)</f>
        <v>0</v>
      </c>
      <c r="I43" s="376"/>
      <c r="J43" s="346">
        <f>SUM(J44:J45)</f>
        <v>59625</v>
      </c>
      <c r="K43" s="376">
        <f>J43/E43</f>
        <v>0.40768115743842903</v>
      </c>
      <c r="L43" s="362">
        <f>SUM(L44:L45)</f>
        <v>68645.75</v>
      </c>
      <c r="M43" s="376">
        <f>L43/E43</f>
        <v>0.46935981238119984</v>
      </c>
      <c r="N43" s="127">
        <f>SUM(N44:N45)</f>
        <v>77608.25</v>
      </c>
      <c r="O43" s="121">
        <f>N43/E43</f>
        <v>0.53064018761880016</v>
      </c>
    </row>
    <row r="44" spans="1:15" ht="25" customHeight="1">
      <c r="A44" s="461"/>
      <c r="B44" s="304" t="s">
        <v>10</v>
      </c>
      <c r="C44" s="107">
        <v>60654</v>
      </c>
      <c r="D44" s="132">
        <v>0</v>
      </c>
      <c r="E44" s="107">
        <f>C44+D44</f>
        <v>60654</v>
      </c>
      <c r="F44" s="14">
        <v>6502</v>
      </c>
      <c r="G44" s="133">
        <f>F44/E44</f>
        <v>0.10719820621888086</v>
      </c>
      <c r="H44" s="151">
        <v>0</v>
      </c>
      <c r="I44" s="133"/>
      <c r="J44" s="14">
        <v>0</v>
      </c>
      <c r="K44" s="360">
        <f>J44/E44</f>
        <v>0</v>
      </c>
      <c r="L44" s="361">
        <f>F44+H44+J44</f>
        <v>6502</v>
      </c>
      <c r="M44" s="133">
        <f>L44/E44</f>
        <v>0.10719820621888086</v>
      </c>
      <c r="N44" s="124">
        <f>E44-L44</f>
        <v>54152</v>
      </c>
      <c r="O44" s="123">
        <f>N44/E44</f>
        <v>0.89280179378111912</v>
      </c>
    </row>
    <row r="45" spans="1:15" ht="25" customHeight="1">
      <c r="A45" s="461"/>
      <c r="B45" s="305" t="s">
        <v>11</v>
      </c>
      <c r="C45" s="107">
        <v>85600</v>
      </c>
      <c r="D45" s="132">
        <v>0</v>
      </c>
      <c r="E45" s="107">
        <f>C45+D45</f>
        <v>85600</v>
      </c>
      <c r="F45" s="14">
        <v>2518.75</v>
      </c>
      <c r="G45" s="133">
        <f>F45/E45</f>
        <v>2.9424649532710279E-2</v>
      </c>
      <c r="H45" s="151">
        <v>0</v>
      </c>
      <c r="I45" s="129"/>
      <c r="J45" s="14">
        <v>59625</v>
      </c>
      <c r="K45" s="133">
        <f>J45/E45</f>
        <v>0.69655373831775702</v>
      </c>
      <c r="L45" s="361">
        <f>F45+H45+J45</f>
        <v>62143.75</v>
      </c>
      <c r="M45" s="133">
        <f>L45/E45</f>
        <v>0.72597838785046731</v>
      </c>
      <c r="N45" s="124">
        <f>E45-L45</f>
        <v>23456.25</v>
      </c>
      <c r="O45" s="117">
        <f>N45/E45</f>
        <v>0.27402161214953269</v>
      </c>
    </row>
    <row r="46" spans="1:15" ht="25" customHeight="1">
      <c r="A46" s="169"/>
      <c r="B46" s="457"/>
      <c r="C46" s="457"/>
      <c r="D46" s="457"/>
      <c r="E46" s="457"/>
      <c r="F46" s="457"/>
      <c r="G46" s="457"/>
      <c r="H46" s="457"/>
      <c r="I46" s="457"/>
      <c r="J46" s="457"/>
      <c r="K46" s="457"/>
      <c r="L46" s="457"/>
      <c r="M46" s="457"/>
      <c r="N46" s="457"/>
      <c r="O46" s="457"/>
    </row>
    <row r="47" spans="1:15" ht="25" customHeight="1">
      <c r="A47" s="461">
        <v>11</v>
      </c>
      <c r="B47" s="300" t="s">
        <v>53</v>
      </c>
      <c r="C47" s="120">
        <f>SUM(C48:C49)</f>
        <v>65476</v>
      </c>
      <c r="D47" s="120">
        <f t="shared" ref="D47" si="36">SUM(D48:D49)</f>
        <v>0</v>
      </c>
      <c r="E47" s="120">
        <f>SUM(E48:E49)</f>
        <v>65476</v>
      </c>
      <c r="F47" s="134">
        <f>SUM(F48:F49)</f>
        <v>4146.5</v>
      </c>
      <c r="G47" s="121">
        <f>F47/E47</f>
        <v>6.3328547864866511E-2</v>
      </c>
      <c r="H47" s="357">
        <f>SUM(H48:H49)</f>
        <v>0</v>
      </c>
      <c r="I47" s="121"/>
      <c r="J47" s="346">
        <f>SUM(J48:J49)</f>
        <v>2900</v>
      </c>
      <c r="K47" s="121">
        <f>J47/E47</f>
        <v>4.4291037937564906E-2</v>
      </c>
      <c r="L47" s="363">
        <f>SUM(L48:L49)</f>
        <v>7046.5</v>
      </c>
      <c r="M47" s="121">
        <f>L47/E47</f>
        <v>0.10761958580243143</v>
      </c>
      <c r="N47" s="114">
        <f>E47-L47</f>
        <v>58429.5</v>
      </c>
      <c r="O47" s="116">
        <f>N47/E47</f>
        <v>0.89238041419756853</v>
      </c>
    </row>
    <row r="48" spans="1:15" ht="25" customHeight="1">
      <c r="A48" s="461"/>
      <c r="B48" s="304" t="s">
        <v>10</v>
      </c>
      <c r="C48" s="147">
        <v>54516</v>
      </c>
      <c r="D48" s="132">
        <v>0</v>
      </c>
      <c r="E48" s="147">
        <f>C48+D48</f>
        <v>54516</v>
      </c>
      <c r="F48" s="14">
        <v>3091.5</v>
      </c>
      <c r="G48" s="129">
        <f>F48/E48</f>
        <v>5.6708122386088487E-2</v>
      </c>
      <c r="H48" s="151">
        <v>0</v>
      </c>
      <c r="I48" s="129"/>
      <c r="J48" s="14">
        <v>0</v>
      </c>
      <c r="K48" s="129">
        <f>J48/E48</f>
        <v>0</v>
      </c>
      <c r="L48" s="124">
        <f>F48+H48+J48</f>
        <v>3091.5</v>
      </c>
      <c r="M48" s="129">
        <f>L48/E48</f>
        <v>5.6708122386088487E-2</v>
      </c>
      <c r="N48" s="135">
        <f>E48-L48</f>
        <v>51424.5</v>
      </c>
      <c r="O48" s="129">
        <f>N48/E48</f>
        <v>0.94329187761391153</v>
      </c>
    </row>
    <row r="49" spans="1:15" ht="25" customHeight="1">
      <c r="A49" s="461"/>
      <c r="B49" s="306" t="s">
        <v>11</v>
      </c>
      <c r="C49" s="149">
        <v>10960</v>
      </c>
      <c r="D49" s="136">
        <v>0</v>
      </c>
      <c r="E49" s="149">
        <f>C49+D49</f>
        <v>10960</v>
      </c>
      <c r="F49" s="14">
        <v>1055</v>
      </c>
      <c r="G49" s="129">
        <f>F49/E49</f>
        <v>9.6259124087591241E-2</v>
      </c>
      <c r="H49" s="397">
        <v>0</v>
      </c>
      <c r="I49" s="137"/>
      <c r="J49" s="14">
        <v>2900</v>
      </c>
      <c r="K49" s="137">
        <f>J49/E49</f>
        <v>0.26459854014598538</v>
      </c>
      <c r="L49" s="124">
        <f>F49+H49+J49</f>
        <v>3955</v>
      </c>
      <c r="M49" s="129">
        <f>L49/E49</f>
        <v>0.36085766423357662</v>
      </c>
      <c r="N49" s="135">
        <f>E49-L49</f>
        <v>7005</v>
      </c>
      <c r="O49" s="129">
        <f>N49/E49</f>
        <v>0.63914233576642332</v>
      </c>
    </row>
    <row r="50" spans="1:15" ht="25" customHeight="1">
      <c r="A50" s="169"/>
      <c r="B50" s="457"/>
      <c r="C50" s="457"/>
      <c r="D50" s="457"/>
      <c r="E50" s="457"/>
      <c r="F50" s="457"/>
      <c r="G50" s="457"/>
      <c r="H50" s="457"/>
      <c r="I50" s="457"/>
      <c r="J50" s="457"/>
      <c r="K50" s="457"/>
      <c r="L50" s="457"/>
      <c r="M50" s="457"/>
      <c r="N50" s="457"/>
      <c r="O50" s="457"/>
    </row>
    <row r="51" spans="1:15" ht="25" customHeight="1">
      <c r="A51" s="461">
        <v>12</v>
      </c>
      <c r="B51" s="300" t="s">
        <v>54</v>
      </c>
      <c r="C51" s="125">
        <f>SUM(C52:C53)</f>
        <v>57083</v>
      </c>
      <c r="D51" s="125">
        <f t="shared" ref="D51" si="37">SUM(D52:D53)</f>
        <v>0</v>
      </c>
      <c r="E51" s="125">
        <f>SUM(E52:E53)</f>
        <v>57083</v>
      </c>
      <c r="F51" s="131">
        <f>SUM(F52:F53)</f>
        <v>3305</v>
      </c>
      <c r="G51" s="116">
        <f>F51/E51</f>
        <v>5.7898148310355099E-2</v>
      </c>
      <c r="H51" s="357">
        <f>SUM(H52:H53)</f>
        <v>0</v>
      </c>
      <c r="I51" s="116"/>
      <c r="J51" s="346">
        <f>SUM(J52:J53)</f>
        <v>8890</v>
      </c>
      <c r="K51" s="116">
        <f>J51/E51</f>
        <v>0.15573813569714276</v>
      </c>
      <c r="L51" s="127">
        <f>SUM(L52:L53)</f>
        <v>12195</v>
      </c>
      <c r="M51" s="116">
        <f>L51/E51</f>
        <v>0.21363628400749785</v>
      </c>
      <c r="N51" s="127">
        <f>SUM(N52:N53)</f>
        <v>44888</v>
      </c>
      <c r="O51" s="116">
        <f>N51/E51</f>
        <v>0.7863637159925021</v>
      </c>
    </row>
    <row r="52" spans="1:15" ht="25" customHeight="1">
      <c r="A52" s="461"/>
      <c r="B52" s="304" t="s">
        <v>10</v>
      </c>
      <c r="C52" s="128">
        <v>43198</v>
      </c>
      <c r="D52" s="122">
        <v>0</v>
      </c>
      <c r="E52" s="128">
        <f>C52+D52</f>
        <v>43198</v>
      </c>
      <c r="F52" s="14">
        <v>2600</v>
      </c>
      <c r="G52" s="129">
        <f>F52/E52</f>
        <v>6.0187971665354875E-2</v>
      </c>
      <c r="H52" s="151">
        <v>0</v>
      </c>
      <c r="I52" s="129"/>
      <c r="J52" s="14">
        <v>0</v>
      </c>
      <c r="K52" s="129">
        <f>J52/E52</f>
        <v>0</v>
      </c>
      <c r="L52" s="124">
        <f>F52+H52+J52</f>
        <v>2600</v>
      </c>
      <c r="M52" s="129">
        <f>L52/E52</f>
        <v>6.0187971665354875E-2</v>
      </c>
      <c r="N52" s="124">
        <f>E52-L52</f>
        <v>40598</v>
      </c>
      <c r="O52" s="129">
        <f>N52/E52</f>
        <v>0.93981202833464517</v>
      </c>
    </row>
    <row r="53" spans="1:15" ht="25" customHeight="1">
      <c r="A53" s="461"/>
      <c r="B53" s="305" t="s">
        <v>11</v>
      </c>
      <c r="C53" s="128">
        <v>13885</v>
      </c>
      <c r="D53" s="122">
        <v>0</v>
      </c>
      <c r="E53" s="128">
        <f>C53+D53</f>
        <v>13885</v>
      </c>
      <c r="F53" s="14">
        <v>705</v>
      </c>
      <c r="G53" s="129">
        <f>F53/E53</f>
        <v>5.0774216780698593E-2</v>
      </c>
      <c r="H53" s="151">
        <v>0</v>
      </c>
      <c r="I53" s="129"/>
      <c r="J53" s="14">
        <v>8890</v>
      </c>
      <c r="K53" s="129">
        <f>J53/E53</f>
        <v>0.64025927259632698</v>
      </c>
      <c r="L53" s="124">
        <f>F53+H53+J53</f>
        <v>9595</v>
      </c>
      <c r="M53" s="129">
        <f>L53/E53</f>
        <v>0.69103348937702558</v>
      </c>
      <c r="N53" s="124">
        <f>E53-L53</f>
        <v>4290</v>
      </c>
      <c r="O53" s="129">
        <f>N53/E53</f>
        <v>0.30896651062297442</v>
      </c>
    </row>
    <row r="54" spans="1:15" ht="25" customHeight="1">
      <c r="A54" s="169"/>
      <c r="B54" s="457"/>
      <c r="C54" s="457"/>
      <c r="D54" s="457"/>
      <c r="E54" s="457"/>
      <c r="F54" s="457"/>
      <c r="G54" s="457"/>
      <c r="H54" s="457"/>
      <c r="I54" s="457"/>
      <c r="J54" s="457"/>
      <c r="K54" s="457"/>
      <c r="L54" s="457"/>
      <c r="M54" s="457"/>
      <c r="N54" s="457"/>
      <c r="O54" s="457"/>
    </row>
    <row r="55" spans="1:15" ht="42">
      <c r="A55" s="461">
        <v>13</v>
      </c>
      <c r="B55" s="300" t="s">
        <v>55</v>
      </c>
      <c r="C55" s="120">
        <f>SUM(C56:C58)</f>
        <v>555700</v>
      </c>
      <c r="D55" s="120">
        <f t="shared" ref="D55:E55" si="38">SUM(D56:D58)</f>
        <v>0</v>
      </c>
      <c r="E55" s="120">
        <f t="shared" si="38"/>
        <v>555700</v>
      </c>
      <c r="F55" s="120">
        <f>SUM(F56:F58)</f>
        <v>5961.63</v>
      </c>
      <c r="G55" s="121">
        <f>F55/E55</f>
        <v>1.0728144682382581E-2</v>
      </c>
      <c r="H55" s="357">
        <f>SUM(H56:H58)</f>
        <v>21762.66</v>
      </c>
      <c r="I55" s="121">
        <f>H55/E55</f>
        <v>3.9162605722512144E-2</v>
      </c>
      <c r="J55" s="346">
        <f>SUM(J56:J58)</f>
        <v>441209</v>
      </c>
      <c r="K55" s="121">
        <f>J55/E55</f>
        <v>0.79396976786035633</v>
      </c>
      <c r="L55" s="363">
        <f>SUM(L56:L58)</f>
        <v>468933.29</v>
      </c>
      <c r="M55" s="121">
        <f>L55/E55</f>
        <v>0.84386051826525099</v>
      </c>
      <c r="N55" s="114">
        <f>SUM(N56:N58)</f>
        <v>86766.710000000021</v>
      </c>
      <c r="O55" s="116">
        <f>N55/E55</f>
        <v>0.15613948173474901</v>
      </c>
    </row>
    <row r="56" spans="1:15" s="61" customFormat="1" ht="33" customHeight="1">
      <c r="A56" s="461"/>
      <c r="B56" s="304" t="s">
        <v>10</v>
      </c>
      <c r="C56" s="138">
        <v>65445</v>
      </c>
      <c r="D56" s="138">
        <v>0</v>
      </c>
      <c r="E56" s="138">
        <f>C56+D56</f>
        <v>65445</v>
      </c>
      <c r="F56" s="14">
        <v>5856.63</v>
      </c>
      <c r="G56" s="133">
        <f>F56/E56</f>
        <v>8.9489342195736885E-2</v>
      </c>
      <c r="H56" s="14">
        <v>0</v>
      </c>
      <c r="I56" s="133"/>
      <c r="J56" s="334">
        <v>0</v>
      </c>
      <c r="K56" s="133">
        <f>J56/E56</f>
        <v>0</v>
      </c>
      <c r="L56" s="361">
        <f>F56+H56+J56</f>
        <v>5856.63</v>
      </c>
      <c r="M56" s="133">
        <f>L56/E56</f>
        <v>8.9489342195736885E-2</v>
      </c>
      <c r="N56" s="135">
        <f>E56-L56</f>
        <v>59588.37</v>
      </c>
      <c r="O56" s="129">
        <f>N56/E56</f>
        <v>0.91051065780426321</v>
      </c>
    </row>
    <row r="57" spans="1:15" ht="25" customHeight="1">
      <c r="A57" s="461"/>
      <c r="B57" s="305" t="s">
        <v>11</v>
      </c>
      <c r="C57" s="107">
        <v>8300</v>
      </c>
      <c r="D57" s="107">
        <v>0</v>
      </c>
      <c r="E57" s="138">
        <f t="shared" ref="E57:E58" si="39">C57+D57</f>
        <v>8300</v>
      </c>
      <c r="F57" s="14">
        <v>105</v>
      </c>
      <c r="G57" s="129">
        <v>0</v>
      </c>
      <c r="H57" s="14">
        <v>0</v>
      </c>
      <c r="I57" s="129"/>
      <c r="J57" s="334">
        <v>2780</v>
      </c>
      <c r="K57" s="129">
        <f>J57/E57</f>
        <v>0.33493975903614459</v>
      </c>
      <c r="L57" s="361">
        <f t="shared" ref="L57:L58" si="40">F57+H57+J57</f>
        <v>2885</v>
      </c>
      <c r="M57" s="129">
        <f>L57/E57</f>
        <v>0.34759036144578315</v>
      </c>
      <c r="N57" s="135">
        <f t="shared" ref="N57:N58" si="41">E57-L57</f>
        <v>5415</v>
      </c>
      <c r="O57" s="117">
        <f>N57/E57</f>
        <v>0.65240963855421685</v>
      </c>
    </row>
    <row r="58" spans="1:15" ht="25" customHeight="1">
      <c r="A58" s="461"/>
      <c r="B58" s="308" t="s">
        <v>15</v>
      </c>
      <c r="C58" s="107">
        <v>481955</v>
      </c>
      <c r="D58" s="107">
        <v>0</v>
      </c>
      <c r="E58" s="138">
        <f t="shared" si="39"/>
        <v>481955</v>
      </c>
      <c r="F58" s="14">
        <v>0</v>
      </c>
      <c r="G58" s="133">
        <v>0</v>
      </c>
      <c r="H58" s="14">
        <v>21762.66</v>
      </c>
      <c r="I58" s="133"/>
      <c r="J58" s="334">
        <v>438429</v>
      </c>
      <c r="K58" s="129">
        <f>J58/E58</f>
        <v>0.90968866387940783</v>
      </c>
      <c r="L58" s="361">
        <f t="shared" si="40"/>
        <v>460191.66</v>
      </c>
      <c r="M58" s="133">
        <f>L58/E58</f>
        <v>0.95484362647965049</v>
      </c>
      <c r="N58" s="135">
        <f t="shared" si="41"/>
        <v>21763.340000000026</v>
      </c>
      <c r="O58" s="117">
        <f>N58/E58</f>
        <v>4.5156373520349465E-2</v>
      </c>
    </row>
    <row r="59" spans="1:15" ht="25" customHeight="1">
      <c r="A59" s="169"/>
      <c r="B59" s="458"/>
      <c r="C59" s="458"/>
      <c r="D59" s="458"/>
      <c r="E59" s="458"/>
      <c r="F59" s="458"/>
      <c r="G59" s="458"/>
      <c r="H59" s="458"/>
      <c r="I59" s="458"/>
      <c r="J59" s="458"/>
      <c r="K59" s="458"/>
      <c r="L59" s="458"/>
      <c r="M59" s="458"/>
      <c r="N59" s="458"/>
      <c r="O59" s="458"/>
    </row>
    <row r="60" spans="1:15" ht="42">
      <c r="A60" s="461">
        <v>14</v>
      </c>
      <c r="B60" s="300" t="s">
        <v>56</v>
      </c>
      <c r="C60" s="125">
        <f>SUM(C61:C63)</f>
        <v>1263916</v>
      </c>
      <c r="D60" s="125">
        <f t="shared" ref="D60" si="42">SUM(D61:D63)</f>
        <v>0</v>
      </c>
      <c r="E60" s="125">
        <f>SUM(E61:E63)</f>
        <v>1263916</v>
      </c>
      <c r="F60" s="364">
        <f>SUM(F61:F63)</f>
        <v>17828.5</v>
      </c>
      <c r="G60" s="116">
        <f>F60/E60</f>
        <v>1.4105763357691491E-2</v>
      </c>
      <c r="H60" s="346">
        <f>SUM(H61:H63)</f>
        <v>0</v>
      </c>
      <c r="I60" s="116">
        <f>H60/E60</f>
        <v>0</v>
      </c>
      <c r="J60" s="346">
        <f>SUM(J61:J63)</f>
        <v>27374.720000000001</v>
      </c>
      <c r="K60" s="116">
        <f>J60/E60</f>
        <v>2.1658654530839077E-2</v>
      </c>
      <c r="L60" s="127">
        <f>SUM(L61:L63)</f>
        <v>45203.22</v>
      </c>
      <c r="M60" s="116">
        <f>L60/E60</f>
        <v>3.5764417888530568E-2</v>
      </c>
      <c r="N60" s="127">
        <f>SUM(N61:N63)</f>
        <v>1218712.78</v>
      </c>
      <c r="O60" s="116">
        <f>N60/E60</f>
        <v>0.96423558211146942</v>
      </c>
    </row>
    <row r="61" spans="1:15" ht="25" customHeight="1">
      <c r="A61" s="461"/>
      <c r="B61" s="304" t="s">
        <v>10</v>
      </c>
      <c r="C61" s="107">
        <v>181961</v>
      </c>
      <c r="D61" s="139">
        <v>0</v>
      </c>
      <c r="E61" s="107">
        <f>C61+D61</f>
        <v>181961</v>
      </c>
      <c r="F61" s="14">
        <v>15740.5</v>
      </c>
      <c r="G61" s="129">
        <f>F61/E61</f>
        <v>8.650480047922357E-2</v>
      </c>
      <c r="H61" s="365">
        <v>0</v>
      </c>
      <c r="I61" s="129">
        <f>H61/E61</f>
        <v>0</v>
      </c>
      <c r="J61" s="14">
        <v>0</v>
      </c>
      <c r="K61" s="129">
        <f>J61/E61</f>
        <v>0</v>
      </c>
      <c r="L61" s="124">
        <f>F61+H61+J61</f>
        <v>15740.5</v>
      </c>
      <c r="M61" s="129">
        <f>L61/E61</f>
        <v>8.650480047922357E-2</v>
      </c>
      <c r="N61" s="135">
        <f>E61-L61</f>
        <v>166220.5</v>
      </c>
      <c r="O61" s="140">
        <f>N61/E61</f>
        <v>0.9134951995207764</v>
      </c>
    </row>
    <row r="62" spans="1:15" ht="25" customHeight="1">
      <c r="A62" s="461"/>
      <c r="B62" s="305" t="s">
        <v>11</v>
      </c>
      <c r="C62" s="107">
        <v>79314</v>
      </c>
      <c r="D62" s="139">
        <v>0</v>
      </c>
      <c r="E62" s="107">
        <f t="shared" ref="E62:E63" si="43">C62+D62</f>
        <v>79314</v>
      </c>
      <c r="F62" s="14">
        <v>2088</v>
      </c>
      <c r="G62" s="129">
        <f t="shared" ref="G62:G63" si="44">F62/E62</f>
        <v>2.6325743248354641E-2</v>
      </c>
      <c r="H62" s="365">
        <v>0</v>
      </c>
      <c r="I62" s="129">
        <f t="shared" ref="I62:I63" si="45">H62/E62</f>
        <v>0</v>
      </c>
      <c r="J62" s="14">
        <v>27374.720000000001</v>
      </c>
      <c r="K62" s="129">
        <f t="shared" ref="K62:K63" si="46">J62/E62</f>
        <v>0.34514360642509523</v>
      </c>
      <c r="L62" s="124">
        <f t="shared" ref="L62:L63" si="47">F62+H62+J62</f>
        <v>29462.720000000001</v>
      </c>
      <c r="M62" s="129">
        <f t="shared" ref="M62:M63" si="48">L62/E62</f>
        <v>0.37146934967344986</v>
      </c>
      <c r="N62" s="135">
        <f t="shared" ref="N62:N63" si="49">E62-L62</f>
        <v>49851.28</v>
      </c>
      <c r="O62" s="140">
        <f t="shared" ref="O62:O63" si="50">N62/E62</f>
        <v>0.6285306503265502</v>
      </c>
    </row>
    <row r="63" spans="1:15" ht="25" customHeight="1">
      <c r="A63" s="461"/>
      <c r="B63" s="308" t="s">
        <v>12</v>
      </c>
      <c r="C63" s="107">
        <v>1002641</v>
      </c>
      <c r="D63" s="139">
        <v>0</v>
      </c>
      <c r="E63" s="107">
        <f t="shared" si="43"/>
        <v>1002641</v>
      </c>
      <c r="F63" s="14">
        <v>0</v>
      </c>
      <c r="G63" s="129">
        <f t="shared" si="44"/>
        <v>0</v>
      </c>
      <c r="H63" s="365">
        <v>0</v>
      </c>
      <c r="I63" s="129">
        <f t="shared" si="45"/>
        <v>0</v>
      </c>
      <c r="J63" s="14">
        <v>0</v>
      </c>
      <c r="K63" s="129">
        <f t="shared" si="46"/>
        <v>0</v>
      </c>
      <c r="L63" s="124">
        <f t="shared" si="47"/>
        <v>0</v>
      </c>
      <c r="M63" s="129">
        <f t="shared" si="48"/>
        <v>0</v>
      </c>
      <c r="N63" s="135">
        <f t="shared" si="49"/>
        <v>1002641</v>
      </c>
      <c r="O63" s="140">
        <f t="shared" si="50"/>
        <v>1</v>
      </c>
    </row>
    <row r="64" spans="1:15" ht="25" customHeight="1">
      <c r="A64" s="169"/>
      <c r="B64" s="458"/>
      <c r="C64" s="458"/>
      <c r="D64" s="458"/>
      <c r="E64" s="458"/>
      <c r="F64" s="458"/>
      <c r="G64" s="458"/>
      <c r="H64" s="458"/>
      <c r="I64" s="458"/>
      <c r="J64" s="458"/>
      <c r="K64" s="458"/>
      <c r="L64" s="458"/>
      <c r="M64" s="458"/>
      <c r="N64" s="458"/>
      <c r="O64" s="458"/>
    </row>
    <row r="65" spans="1:15" ht="42.5" customHeight="1">
      <c r="A65" s="169">
        <v>15</v>
      </c>
      <c r="B65" s="309" t="s">
        <v>57</v>
      </c>
      <c r="C65" s="153">
        <f>SUM(C66:C67)</f>
        <v>161104</v>
      </c>
      <c r="D65" s="153">
        <f>SUM(D66:D67)</f>
        <v>0</v>
      </c>
      <c r="E65" s="153">
        <f>SUM(E66:E67)</f>
        <v>161104</v>
      </c>
      <c r="F65" s="154">
        <f>SUM(F66:F67)</f>
        <v>13248.77</v>
      </c>
      <c r="G65" s="141">
        <f>F65/E65</f>
        <v>8.2237374615155429E-2</v>
      </c>
      <c r="H65" s="357">
        <f>SUM(H66:H67)</f>
        <v>0</v>
      </c>
      <c r="I65" s="141">
        <f>H65/E65</f>
        <v>0</v>
      </c>
      <c r="J65" s="346">
        <f>SUM(J66:J67)</f>
        <v>22500</v>
      </c>
      <c r="K65" s="141">
        <f>J65/E65</f>
        <v>0.13966133677624393</v>
      </c>
      <c r="L65" s="366">
        <f>SUM(L66:L67)</f>
        <v>35748.770000000004</v>
      </c>
      <c r="M65" s="141">
        <f>L65/E65</f>
        <v>0.22189871139139938</v>
      </c>
      <c r="N65" s="154">
        <f>SUM(N66:N67)</f>
        <v>125355.23</v>
      </c>
      <c r="O65" s="116">
        <f>N65/E65</f>
        <v>0.77810128860860062</v>
      </c>
    </row>
    <row r="66" spans="1:15" ht="25" customHeight="1">
      <c r="A66" s="169"/>
      <c r="B66" s="304" t="s">
        <v>10</v>
      </c>
      <c r="C66" s="107">
        <v>102864</v>
      </c>
      <c r="D66" s="139">
        <v>0</v>
      </c>
      <c r="E66" s="107">
        <f>C66+D66</f>
        <v>102864</v>
      </c>
      <c r="F66" s="352">
        <v>11255.27</v>
      </c>
      <c r="G66" s="129">
        <f>F66/E66</f>
        <v>0.10941894151501011</v>
      </c>
      <c r="H66" s="151">
        <v>0</v>
      </c>
      <c r="I66" s="129">
        <f>H66/E66</f>
        <v>0</v>
      </c>
      <c r="J66" s="14">
        <v>0</v>
      </c>
      <c r="K66" s="129">
        <f>J66/E66</f>
        <v>0</v>
      </c>
      <c r="L66" s="151">
        <f>F66+H66+J66</f>
        <v>11255.27</v>
      </c>
      <c r="M66" s="129">
        <f>L66/E66</f>
        <v>0.10941894151501011</v>
      </c>
      <c r="N66" s="135">
        <f>E66-L66</f>
        <v>91608.73</v>
      </c>
      <c r="O66" s="140">
        <f>N66/E66</f>
        <v>0.89058105848498981</v>
      </c>
    </row>
    <row r="67" spans="1:15" ht="25" customHeight="1">
      <c r="A67" s="169"/>
      <c r="B67" s="305" t="s">
        <v>11</v>
      </c>
      <c r="C67" s="107">
        <v>58240</v>
      </c>
      <c r="D67" s="139">
        <v>0</v>
      </c>
      <c r="E67" s="107">
        <f>C67+D67</f>
        <v>58240</v>
      </c>
      <c r="F67" s="352">
        <v>1993.5</v>
      </c>
      <c r="G67" s="129">
        <f>F67/E67</f>
        <v>3.4229052197802201E-2</v>
      </c>
      <c r="H67" s="151">
        <v>0</v>
      </c>
      <c r="I67" s="129">
        <f>H67/E67</f>
        <v>0</v>
      </c>
      <c r="J67" s="14">
        <v>22500</v>
      </c>
      <c r="K67" s="129">
        <f>J67/E67</f>
        <v>0.3863324175824176</v>
      </c>
      <c r="L67" s="151">
        <f>F67+H67+J67</f>
        <v>24493.5</v>
      </c>
      <c r="M67" s="129">
        <f>L67/E67</f>
        <v>0.4205614697802198</v>
      </c>
      <c r="N67" s="135">
        <f>E67-L67</f>
        <v>33746.5</v>
      </c>
      <c r="O67" s="140">
        <f>N67/E67</f>
        <v>0.5794385302197802</v>
      </c>
    </row>
    <row r="68" spans="1:15" ht="25" customHeight="1">
      <c r="A68" s="169"/>
      <c r="B68" s="457"/>
      <c r="C68" s="457"/>
      <c r="D68" s="457"/>
      <c r="E68" s="457"/>
      <c r="F68" s="457"/>
      <c r="G68" s="457"/>
      <c r="H68" s="457"/>
      <c r="I68" s="457"/>
      <c r="J68" s="457"/>
      <c r="K68" s="457"/>
      <c r="L68" s="457"/>
      <c r="M68" s="457"/>
      <c r="N68" s="457"/>
      <c r="O68" s="457"/>
    </row>
    <row r="69" spans="1:15" ht="25" customHeight="1">
      <c r="A69" s="169"/>
      <c r="B69" s="310" t="s">
        <v>59</v>
      </c>
      <c r="C69" s="155">
        <f>SUM(C70:C71)</f>
        <v>79266</v>
      </c>
      <c r="D69" s="120">
        <f>SUM(D70:D71)</f>
        <v>0</v>
      </c>
      <c r="E69" s="120">
        <f>SUM(E70:E71)</f>
        <v>79266</v>
      </c>
      <c r="F69" s="156">
        <f>SUM(F70:F71)</f>
        <v>6224.75</v>
      </c>
      <c r="G69" s="116">
        <f>F69/E69</f>
        <v>7.8529886710569471E-2</v>
      </c>
      <c r="H69" s="357">
        <f>SUM(H70:H71)</f>
        <v>0</v>
      </c>
      <c r="I69" s="116"/>
      <c r="J69" s="359">
        <f>SUM(J70:J71)</f>
        <v>6395</v>
      </c>
      <c r="K69" s="116">
        <f>J69/E69</f>
        <v>8.0677718063230139E-2</v>
      </c>
      <c r="L69" s="127">
        <f>SUM(L70:L71)</f>
        <v>12619.75</v>
      </c>
      <c r="M69" s="116">
        <f>L69/E69</f>
        <v>0.15920760477379961</v>
      </c>
      <c r="N69" s="114">
        <f>SUM(N70:N71)</f>
        <v>66646.25</v>
      </c>
      <c r="O69" s="116">
        <f>N69/E69</f>
        <v>0.84079239522620042</v>
      </c>
    </row>
    <row r="70" spans="1:15" ht="25" customHeight="1">
      <c r="A70" s="169"/>
      <c r="B70" s="304" t="s">
        <v>10</v>
      </c>
      <c r="C70" s="107">
        <v>64876</v>
      </c>
      <c r="D70" s="139">
        <v>0</v>
      </c>
      <c r="E70" s="107">
        <f>C70+D70</f>
        <v>64876</v>
      </c>
      <c r="F70" s="14">
        <v>5331</v>
      </c>
      <c r="G70" s="129">
        <f>F70/E70</f>
        <v>8.2172143781984092E-2</v>
      </c>
      <c r="H70" s="151">
        <v>0</v>
      </c>
      <c r="I70" s="129"/>
      <c r="J70" s="334">
        <v>0</v>
      </c>
      <c r="K70" s="129">
        <f>J70/E70</f>
        <v>0</v>
      </c>
      <c r="L70" s="124">
        <f>F70+H70+J70</f>
        <v>5331</v>
      </c>
      <c r="M70" s="129">
        <f>L70/E70</f>
        <v>8.2172143781984092E-2</v>
      </c>
      <c r="N70" s="135">
        <f>E70-L70</f>
        <v>59545</v>
      </c>
      <c r="O70" s="140">
        <f>N70/E70</f>
        <v>0.91782785621801588</v>
      </c>
    </row>
    <row r="71" spans="1:15" ht="25" customHeight="1">
      <c r="A71" s="169"/>
      <c r="B71" s="305" t="s">
        <v>11</v>
      </c>
      <c r="C71" s="107">
        <v>14390</v>
      </c>
      <c r="D71" s="139">
        <v>0</v>
      </c>
      <c r="E71" s="107">
        <f>C71+D71</f>
        <v>14390</v>
      </c>
      <c r="F71" s="14">
        <v>893.75</v>
      </c>
      <c r="G71" s="129">
        <f>F71/E71</f>
        <v>6.2109103544127867E-2</v>
      </c>
      <c r="H71" s="151">
        <v>0</v>
      </c>
      <c r="I71" s="129"/>
      <c r="J71" s="334">
        <v>6395</v>
      </c>
      <c r="K71" s="129">
        <f>J71/E71</f>
        <v>0.44440583738707434</v>
      </c>
      <c r="L71" s="124">
        <f>F71+H71+J71</f>
        <v>7288.75</v>
      </c>
      <c r="M71" s="129">
        <f>L71/E71</f>
        <v>0.5065149409312022</v>
      </c>
      <c r="N71" s="135">
        <f>E71-L71</f>
        <v>7101.25</v>
      </c>
      <c r="O71" s="140">
        <f>N71/E71</f>
        <v>0.49348505906879775</v>
      </c>
    </row>
    <row r="72" spans="1:15" ht="25" customHeight="1">
      <c r="A72" s="169"/>
      <c r="B72" s="457"/>
      <c r="C72" s="457"/>
      <c r="D72" s="457"/>
      <c r="E72" s="457"/>
      <c r="F72" s="457"/>
      <c r="G72" s="457"/>
      <c r="H72" s="457"/>
      <c r="I72" s="457"/>
      <c r="J72" s="457"/>
      <c r="K72" s="457"/>
      <c r="L72" s="457"/>
      <c r="M72" s="457"/>
      <c r="N72" s="457"/>
      <c r="O72" s="457"/>
    </row>
    <row r="73" spans="1:15" ht="28">
      <c r="A73" s="169"/>
      <c r="B73" s="310" t="s">
        <v>58</v>
      </c>
      <c r="C73" s="155">
        <f>SUM(C74:C75)</f>
        <v>82603</v>
      </c>
      <c r="D73" s="155">
        <f>SUM(D74:D75)</f>
        <v>0</v>
      </c>
      <c r="E73" s="155">
        <f>SUM(E74:E75)</f>
        <v>82603</v>
      </c>
      <c r="F73" s="155">
        <f>SUM(F74:F75)</f>
        <v>5611.5</v>
      </c>
      <c r="G73" s="116">
        <f>F73/E73</f>
        <v>6.7933368037480485E-2</v>
      </c>
      <c r="H73" s="357">
        <f>SUM(H74:H75)</f>
        <v>0</v>
      </c>
      <c r="I73" s="116"/>
      <c r="J73" s="346">
        <f>SUM(J74:J75)</f>
        <v>7620</v>
      </c>
      <c r="K73" s="116">
        <f>J73/E73</f>
        <v>9.2248465552098591E-2</v>
      </c>
      <c r="L73" s="127">
        <f>SUM(L74:L75)</f>
        <v>13231.5</v>
      </c>
      <c r="M73" s="116">
        <f>L73/E73</f>
        <v>0.16018183358957908</v>
      </c>
      <c r="N73" s="155">
        <f>SUM(N74:N75)</f>
        <v>69371.5</v>
      </c>
      <c r="O73" s="116">
        <f>N73/E73</f>
        <v>0.83981816641042095</v>
      </c>
    </row>
    <row r="74" spans="1:15" ht="25" customHeight="1">
      <c r="A74" s="169"/>
      <c r="B74" s="304" t="s">
        <v>10</v>
      </c>
      <c r="C74" s="107">
        <v>65913</v>
      </c>
      <c r="D74" s="139">
        <v>0</v>
      </c>
      <c r="E74" s="107">
        <f>C74+D74</f>
        <v>65913</v>
      </c>
      <c r="F74" s="14">
        <v>4944</v>
      </c>
      <c r="G74" s="129">
        <f>F74/E74</f>
        <v>7.5007965044831829E-2</v>
      </c>
      <c r="H74" s="151">
        <v>0</v>
      </c>
      <c r="I74" s="129"/>
      <c r="J74" s="14">
        <v>0</v>
      </c>
      <c r="K74" s="129">
        <f>J74/E74</f>
        <v>0</v>
      </c>
      <c r="L74" s="124">
        <f>F74+H74+J74</f>
        <v>4944</v>
      </c>
      <c r="M74" s="129">
        <f>L74/E74</f>
        <v>7.5007965044831829E-2</v>
      </c>
      <c r="N74" s="135">
        <f>E74-L74</f>
        <v>60969</v>
      </c>
      <c r="O74" s="140">
        <f>N74/E74</f>
        <v>0.92499203495516813</v>
      </c>
    </row>
    <row r="75" spans="1:15" ht="25" customHeight="1">
      <c r="A75" s="169"/>
      <c r="B75" s="305" t="s">
        <v>11</v>
      </c>
      <c r="C75" s="107">
        <v>16690</v>
      </c>
      <c r="D75" s="139">
        <v>0</v>
      </c>
      <c r="E75" s="107">
        <f>C75+D75</f>
        <v>16690</v>
      </c>
      <c r="F75" s="14">
        <v>667.5</v>
      </c>
      <c r="G75" s="129">
        <f>F75/E75</f>
        <v>3.9994008388256438E-2</v>
      </c>
      <c r="H75" s="151">
        <v>0</v>
      </c>
      <c r="I75" s="129"/>
      <c r="J75" s="14">
        <v>7620</v>
      </c>
      <c r="K75" s="129">
        <f>J75/E75</f>
        <v>0.45656081485919714</v>
      </c>
      <c r="L75" s="124">
        <f>F75+H75+J75</f>
        <v>8287.5</v>
      </c>
      <c r="M75" s="129">
        <f>L75/E75</f>
        <v>0.49655482324745359</v>
      </c>
      <c r="N75" s="135">
        <f>E75-L75</f>
        <v>8402.5</v>
      </c>
      <c r="O75" s="140">
        <f>N75/E75</f>
        <v>0.50344517675254641</v>
      </c>
    </row>
    <row r="76" spans="1:15" ht="25" customHeight="1">
      <c r="A76" s="169"/>
      <c r="B76" s="457"/>
      <c r="C76" s="457"/>
      <c r="D76" s="457"/>
      <c r="E76" s="457"/>
      <c r="F76" s="457"/>
      <c r="G76" s="457"/>
      <c r="H76" s="457"/>
      <c r="I76" s="457"/>
      <c r="J76" s="457"/>
      <c r="K76" s="457"/>
      <c r="L76" s="457"/>
      <c r="M76" s="457"/>
      <c r="N76" s="457"/>
      <c r="O76" s="457"/>
    </row>
    <row r="77" spans="1:15" ht="28">
      <c r="A77" s="169"/>
      <c r="B77" s="310" t="s">
        <v>60</v>
      </c>
      <c r="C77" s="155">
        <f>SUM(C78:C79)</f>
        <v>75405</v>
      </c>
      <c r="D77" s="155">
        <f>SUM(D78:D79)</f>
        <v>0</v>
      </c>
      <c r="E77" s="155">
        <f>SUM(E78:E79)</f>
        <v>75405</v>
      </c>
      <c r="F77" s="156">
        <f>SUM(F78:F79)</f>
        <v>4222</v>
      </c>
      <c r="G77" s="116">
        <f>F77/E77</f>
        <v>5.5990982030369341E-2</v>
      </c>
      <c r="H77" s="357">
        <f>SUM(H78:H79)</f>
        <v>0</v>
      </c>
      <c r="I77" s="116"/>
      <c r="J77" s="346">
        <f>SUM(J78:J79)</f>
        <v>5178</v>
      </c>
      <c r="K77" s="116">
        <f>J77/E77</f>
        <v>6.8669186393475232E-2</v>
      </c>
      <c r="L77" s="127">
        <f>SUM(L78:L79)</f>
        <v>9400</v>
      </c>
      <c r="M77" s="116">
        <f>L77/E77</f>
        <v>0.12466016842384457</v>
      </c>
      <c r="N77" s="156">
        <f>SUM(N78:N79)</f>
        <v>66005</v>
      </c>
      <c r="O77" s="116">
        <f>N77/E77</f>
        <v>0.87533983157615547</v>
      </c>
    </row>
    <row r="78" spans="1:15" ht="25" customHeight="1">
      <c r="A78" s="169"/>
      <c r="B78" s="304" t="s">
        <v>10</v>
      </c>
      <c r="C78" s="107">
        <v>62477</v>
      </c>
      <c r="D78" s="139"/>
      <c r="E78" s="107">
        <f>C78+D78</f>
        <v>62477</v>
      </c>
      <c r="F78" s="14">
        <v>3192</v>
      </c>
      <c r="G78" s="129">
        <f>F78/E78</f>
        <v>5.1090801414920693E-2</v>
      </c>
      <c r="H78" s="151">
        <v>0</v>
      </c>
      <c r="I78" s="129"/>
      <c r="J78" s="14">
        <v>0</v>
      </c>
      <c r="K78" s="129">
        <f>J78/E78</f>
        <v>0</v>
      </c>
      <c r="L78" s="124">
        <f>F78+H78+J78</f>
        <v>3192</v>
      </c>
      <c r="M78" s="129">
        <f>L78/E78</f>
        <v>5.1090801414920693E-2</v>
      </c>
      <c r="N78" s="135">
        <f>E78-L78</f>
        <v>59285</v>
      </c>
      <c r="O78" s="140">
        <f>N78/E78</f>
        <v>0.94890919858507927</v>
      </c>
    </row>
    <row r="79" spans="1:15" ht="25" customHeight="1">
      <c r="A79" s="169"/>
      <c r="B79" s="305" t="s">
        <v>11</v>
      </c>
      <c r="C79" s="107">
        <v>12928</v>
      </c>
      <c r="D79" s="139"/>
      <c r="E79" s="107">
        <f>C79+D79</f>
        <v>12928</v>
      </c>
      <c r="F79" s="14">
        <v>1030</v>
      </c>
      <c r="G79" s="129">
        <f>F79/E79</f>
        <v>7.9672029702970298E-2</v>
      </c>
      <c r="H79" s="151">
        <v>0</v>
      </c>
      <c r="I79" s="129"/>
      <c r="J79" s="14">
        <v>5178</v>
      </c>
      <c r="K79" s="129">
        <f>J79/E79</f>
        <v>0.40052599009900991</v>
      </c>
      <c r="L79" s="124">
        <f>F79+H79+J79</f>
        <v>6208</v>
      </c>
      <c r="M79" s="129">
        <f>L79/E79</f>
        <v>0.48019801980198018</v>
      </c>
      <c r="N79" s="135">
        <f>E79-L79</f>
        <v>6720</v>
      </c>
      <c r="O79" s="140">
        <f>N79/E79</f>
        <v>0.51980198019801982</v>
      </c>
    </row>
    <row r="80" spans="1:15" ht="25" customHeight="1">
      <c r="A80" s="169"/>
      <c r="B80" s="457"/>
      <c r="C80" s="457"/>
      <c r="D80" s="457"/>
      <c r="E80" s="457"/>
      <c r="F80" s="457"/>
      <c r="G80" s="457"/>
      <c r="H80" s="457"/>
      <c r="I80" s="457"/>
      <c r="J80" s="457"/>
      <c r="K80" s="457"/>
      <c r="L80" s="457"/>
      <c r="M80" s="457"/>
      <c r="N80" s="457"/>
      <c r="O80" s="457"/>
    </row>
    <row r="81" spans="1:15" ht="25" customHeight="1">
      <c r="A81" s="169"/>
      <c r="B81" s="310" t="s">
        <v>61</v>
      </c>
      <c r="C81" s="155">
        <f>SUM(C82:C83)</f>
        <v>77331</v>
      </c>
      <c r="D81" s="155">
        <f>SUM(D82:D83)</f>
        <v>0</v>
      </c>
      <c r="E81" s="155">
        <f>SUM(E82:E83)</f>
        <v>77331</v>
      </c>
      <c r="F81" s="155">
        <f>SUM(F82:F83)</f>
        <v>4924</v>
      </c>
      <c r="G81" s="116">
        <f>F81/E81</f>
        <v>6.3674335001487115E-2</v>
      </c>
      <c r="H81" s="357">
        <f>SUM(H82:H83)</f>
        <v>0</v>
      </c>
      <c r="I81" s="116"/>
      <c r="J81" s="346">
        <f>SUM(J82:J83)</f>
        <v>6998</v>
      </c>
      <c r="K81" s="116">
        <f>J81/E81</f>
        <v>9.0494109736069625E-2</v>
      </c>
      <c r="L81" s="127">
        <f>SUM(L82:L83)</f>
        <v>11922</v>
      </c>
      <c r="M81" s="116">
        <f>L81/E81</f>
        <v>0.15416844473755673</v>
      </c>
      <c r="N81" s="155">
        <f>SUM(N82:N83)</f>
        <v>65409</v>
      </c>
      <c r="O81" s="116">
        <f>N81/E81</f>
        <v>0.84583155526244325</v>
      </c>
    </row>
    <row r="82" spans="1:15" ht="25" customHeight="1">
      <c r="A82" s="169"/>
      <c r="B82" s="304" t="s">
        <v>10</v>
      </c>
      <c r="C82" s="107">
        <v>63143</v>
      </c>
      <c r="D82" s="139"/>
      <c r="E82" s="107">
        <f>C82+D82</f>
        <v>63143</v>
      </c>
      <c r="F82" s="14">
        <v>4356.5</v>
      </c>
      <c r="G82" s="129">
        <f>F82/E82</f>
        <v>6.8994187795955217E-2</v>
      </c>
      <c r="H82" s="151">
        <v>0</v>
      </c>
      <c r="I82" s="129"/>
      <c r="J82" s="14">
        <v>0</v>
      </c>
      <c r="K82" s="129">
        <f>J82/E82</f>
        <v>0</v>
      </c>
      <c r="L82" s="124">
        <f>F82+H82+J82</f>
        <v>4356.5</v>
      </c>
      <c r="M82" s="129">
        <f>L82/E82</f>
        <v>6.8994187795955217E-2</v>
      </c>
      <c r="N82" s="135">
        <f>E82-L82</f>
        <v>58786.5</v>
      </c>
      <c r="O82" s="140">
        <f>N82/E82</f>
        <v>0.93100581220404477</v>
      </c>
    </row>
    <row r="83" spans="1:15" ht="25" customHeight="1">
      <c r="A83" s="169"/>
      <c r="B83" s="305" t="s">
        <v>11</v>
      </c>
      <c r="C83" s="107">
        <v>14188</v>
      </c>
      <c r="D83" s="139"/>
      <c r="E83" s="107">
        <f>C83+D83</f>
        <v>14188</v>
      </c>
      <c r="F83" s="14">
        <v>567.5</v>
      </c>
      <c r="G83" s="129">
        <f>F83/E83</f>
        <v>3.9998590358049056E-2</v>
      </c>
      <c r="H83" s="151">
        <v>0</v>
      </c>
      <c r="I83" s="129"/>
      <c r="J83" s="14">
        <v>6998</v>
      </c>
      <c r="K83" s="129">
        <f>J83/E83</f>
        <v>0.49323371863546661</v>
      </c>
      <c r="L83" s="124">
        <f>F83+H83+J83</f>
        <v>7565.5</v>
      </c>
      <c r="M83" s="129">
        <f>L83/E83</f>
        <v>0.5332323089935157</v>
      </c>
      <c r="N83" s="135">
        <f>E83-L83</f>
        <v>6622.5</v>
      </c>
      <c r="O83" s="140">
        <f>N83/E83</f>
        <v>0.46676769100648435</v>
      </c>
    </row>
    <row r="84" spans="1:15" ht="25" customHeight="1">
      <c r="A84" s="169"/>
      <c r="B84" s="457"/>
      <c r="C84" s="457"/>
      <c r="D84" s="457"/>
      <c r="E84" s="457"/>
      <c r="F84" s="457"/>
      <c r="G84" s="457"/>
      <c r="H84" s="457"/>
      <c r="I84" s="457"/>
      <c r="J84" s="457"/>
      <c r="K84" s="457"/>
      <c r="L84" s="457"/>
      <c r="M84" s="457"/>
      <c r="N84" s="457"/>
      <c r="O84" s="457"/>
    </row>
    <row r="85" spans="1:15" ht="25" customHeight="1">
      <c r="A85" s="169"/>
      <c r="B85" s="310" t="s">
        <v>62</v>
      </c>
      <c r="C85" s="155">
        <f>SUM(C86:C87)</f>
        <v>73619</v>
      </c>
      <c r="D85" s="155">
        <f>SUM(D86:D87)</f>
        <v>0</v>
      </c>
      <c r="E85" s="155">
        <f>SUM(E86:E87)</f>
        <v>73619</v>
      </c>
      <c r="F85" s="155">
        <f>SUM(F86:F87)</f>
        <v>4282</v>
      </c>
      <c r="G85" s="116">
        <f>F85/E85</f>
        <v>5.8164332577187956E-2</v>
      </c>
      <c r="H85" s="357">
        <f>SUM(H86:H87)</f>
        <v>0</v>
      </c>
      <c r="I85" s="116"/>
      <c r="J85" s="357">
        <f>SUM(J86:J87)</f>
        <v>7620</v>
      </c>
      <c r="K85" s="116">
        <f>J85/E85</f>
        <v>0.10350588842554231</v>
      </c>
      <c r="L85" s="127">
        <f>SUM(L86:L87)</f>
        <v>11902</v>
      </c>
      <c r="M85" s="116">
        <f>L85/E85</f>
        <v>0.16167022100273026</v>
      </c>
      <c r="N85" s="155">
        <f>SUM(N86:N87)</f>
        <v>61717</v>
      </c>
      <c r="O85" s="116">
        <f>N85/E85</f>
        <v>0.83832977899726968</v>
      </c>
    </row>
    <row r="86" spans="1:15" ht="25" customHeight="1">
      <c r="A86" s="169"/>
      <c r="B86" s="304" t="s">
        <v>10</v>
      </c>
      <c r="C86" s="107">
        <v>59739</v>
      </c>
      <c r="D86" s="139"/>
      <c r="E86" s="107">
        <f>C86+D86</f>
        <v>59739</v>
      </c>
      <c r="F86" s="14">
        <v>3442</v>
      </c>
      <c r="G86" s="129">
        <f>F86/E86</f>
        <v>5.7617301930062439E-2</v>
      </c>
      <c r="H86" s="151">
        <v>0</v>
      </c>
      <c r="I86" s="129"/>
      <c r="J86" s="14">
        <v>0</v>
      </c>
      <c r="K86" s="129">
        <f>J86/E86</f>
        <v>0</v>
      </c>
      <c r="L86" s="124">
        <f>F86+H86+J86</f>
        <v>3442</v>
      </c>
      <c r="M86" s="129">
        <f>L86/E86</f>
        <v>5.7617301930062439E-2</v>
      </c>
      <c r="N86" s="135">
        <f>E86-L86</f>
        <v>56297</v>
      </c>
      <c r="O86" s="140">
        <f>N86/E86</f>
        <v>0.94238269806993757</v>
      </c>
    </row>
    <row r="87" spans="1:15" ht="25" customHeight="1">
      <c r="A87" s="169"/>
      <c r="B87" s="305" t="s">
        <v>11</v>
      </c>
      <c r="C87" s="107">
        <v>13880</v>
      </c>
      <c r="D87" s="139"/>
      <c r="E87" s="107">
        <f>C87+D87</f>
        <v>13880</v>
      </c>
      <c r="F87" s="14">
        <v>840</v>
      </c>
      <c r="G87" s="129">
        <f>F87/E87</f>
        <v>6.0518731988472622E-2</v>
      </c>
      <c r="H87" s="151">
        <v>0</v>
      </c>
      <c r="I87" s="129"/>
      <c r="J87" s="14">
        <v>7620</v>
      </c>
      <c r="K87" s="129">
        <f>J87/E87</f>
        <v>0.54899135446685876</v>
      </c>
      <c r="L87" s="124">
        <f>F87+H87+J87</f>
        <v>8460</v>
      </c>
      <c r="M87" s="129">
        <f>L87/E87</f>
        <v>0.60951008645533145</v>
      </c>
      <c r="N87" s="135">
        <f>E87-L87</f>
        <v>5420</v>
      </c>
      <c r="O87" s="140">
        <f>N87/E87</f>
        <v>0.39048991354466861</v>
      </c>
    </row>
    <row r="88" spans="1:15" ht="25" customHeight="1">
      <c r="A88" s="169"/>
      <c r="B88" s="457"/>
      <c r="C88" s="457"/>
      <c r="D88" s="457"/>
      <c r="E88" s="457"/>
      <c r="F88" s="457"/>
      <c r="G88" s="457"/>
      <c r="H88" s="457"/>
      <c r="I88" s="457"/>
      <c r="J88" s="457"/>
      <c r="K88" s="457"/>
      <c r="L88" s="457"/>
      <c r="M88" s="457"/>
      <c r="N88" s="457"/>
      <c r="O88" s="457"/>
    </row>
    <row r="89" spans="1:15" ht="25" customHeight="1">
      <c r="A89" s="169"/>
      <c r="B89" s="310" t="s">
        <v>63</v>
      </c>
      <c r="C89" s="155">
        <f>SUM(C90:C91)</f>
        <v>71388</v>
      </c>
      <c r="D89" s="155">
        <f>SUM(D90:D91)</f>
        <v>0</v>
      </c>
      <c r="E89" s="155">
        <f>SUM(E90:E91)</f>
        <v>71388</v>
      </c>
      <c r="F89" s="155">
        <f>SUM(F90:F91)</f>
        <v>4308.5</v>
      </c>
      <c r="G89" s="116">
        <f>F89/E89</f>
        <v>6.0353280663416824E-2</v>
      </c>
      <c r="H89" s="357">
        <f>SUM(H90:H91)</f>
        <v>0</v>
      </c>
      <c r="I89" s="116"/>
      <c r="J89" s="346">
        <f>SUM(J90:J91)</f>
        <v>6570</v>
      </c>
      <c r="K89" s="116">
        <f>J89/E89</f>
        <v>9.2032274331820471E-2</v>
      </c>
      <c r="L89" s="127">
        <f>SUM(L90:L91)</f>
        <v>10878.5</v>
      </c>
      <c r="M89" s="116">
        <f>L89/E89</f>
        <v>0.15238555499523729</v>
      </c>
      <c r="N89" s="155">
        <f>SUM(N90:N91)</f>
        <v>60509.5</v>
      </c>
      <c r="O89" s="116">
        <f>N89/E89</f>
        <v>0.84761444500476268</v>
      </c>
    </row>
    <row r="90" spans="1:15" ht="25" customHeight="1">
      <c r="A90" s="169"/>
      <c r="B90" s="304" t="s">
        <v>10</v>
      </c>
      <c r="C90" s="107">
        <v>57628</v>
      </c>
      <c r="D90" s="139"/>
      <c r="E90" s="107">
        <f>C90+D90</f>
        <v>57628</v>
      </c>
      <c r="F90" s="14">
        <v>3296</v>
      </c>
      <c r="G90" s="129">
        <f>F90/E90</f>
        <v>5.7194419379468314E-2</v>
      </c>
      <c r="H90" s="151">
        <v>0</v>
      </c>
      <c r="I90" s="129"/>
      <c r="J90" s="14">
        <v>0</v>
      </c>
      <c r="K90" s="129">
        <f>J90/E90</f>
        <v>0</v>
      </c>
      <c r="L90" s="124">
        <f>F90+H90+J90</f>
        <v>3296</v>
      </c>
      <c r="M90" s="129">
        <f>L90/E90</f>
        <v>5.7194419379468314E-2</v>
      </c>
      <c r="N90" s="135">
        <f>E90-L90</f>
        <v>54332</v>
      </c>
      <c r="O90" s="140">
        <f>N90/E90</f>
        <v>0.94280558062053166</v>
      </c>
    </row>
    <row r="91" spans="1:15" ht="25" customHeight="1">
      <c r="A91" s="169"/>
      <c r="B91" s="305" t="s">
        <v>11</v>
      </c>
      <c r="C91" s="107">
        <v>13760</v>
      </c>
      <c r="D91" s="139"/>
      <c r="E91" s="107">
        <f>C91+D91</f>
        <v>13760</v>
      </c>
      <c r="F91" s="14">
        <v>1012.5</v>
      </c>
      <c r="G91" s="129">
        <f>F91/E91</f>
        <v>7.3582848837209308E-2</v>
      </c>
      <c r="H91" s="151">
        <v>0</v>
      </c>
      <c r="I91" s="129"/>
      <c r="J91" s="14">
        <v>6570</v>
      </c>
      <c r="K91" s="129">
        <f>J91/E91</f>
        <v>0.47747093023255816</v>
      </c>
      <c r="L91" s="124">
        <f>F91+H91+J91</f>
        <v>7582.5</v>
      </c>
      <c r="M91" s="129">
        <f>L91/E91</f>
        <v>0.55105377906976749</v>
      </c>
      <c r="N91" s="135">
        <f>E91-L91</f>
        <v>6177.5</v>
      </c>
      <c r="O91" s="140">
        <f>N91/E91</f>
        <v>0.44894622093023256</v>
      </c>
    </row>
    <row r="92" spans="1:15" ht="25" customHeight="1">
      <c r="A92" s="169"/>
      <c r="B92" s="457"/>
      <c r="C92" s="457"/>
      <c r="D92" s="457"/>
      <c r="E92" s="457"/>
      <c r="F92" s="457"/>
      <c r="G92" s="457"/>
      <c r="H92" s="457"/>
      <c r="I92" s="457"/>
      <c r="J92" s="457"/>
      <c r="K92" s="457"/>
      <c r="L92" s="457"/>
      <c r="M92" s="457"/>
      <c r="N92" s="457"/>
      <c r="O92" s="457"/>
    </row>
    <row r="93" spans="1:15" ht="28">
      <c r="A93" s="169"/>
      <c r="B93" s="311" t="s">
        <v>65</v>
      </c>
      <c r="C93" s="155">
        <f>SUM(C94:C95)</f>
        <v>68263</v>
      </c>
      <c r="D93" s="155">
        <f>SUM(D94:D95)</f>
        <v>0</v>
      </c>
      <c r="E93" s="155">
        <f>SUM(E94:E95)</f>
        <v>68263</v>
      </c>
      <c r="F93" s="155">
        <f>SUM(F94:F95)</f>
        <v>8610</v>
      </c>
      <c r="G93" s="116">
        <f>F93/E93</f>
        <v>0.1261298214259555</v>
      </c>
      <c r="H93" s="357">
        <f>SUM(H94:H95)</f>
        <v>0</v>
      </c>
      <c r="I93" s="116"/>
      <c r="J93" s="346">
        <f>SUM(J94:J95)</f>
        <v>5007</v>
      </c>
      <c r="K93" s="116">
        <f>J93/E93</f>
        <v>7.3348666188125342E-2</v>
      </c>
      <c r="L93" s="127">
        <f>SUM(L94:L95)</f>
        <v>13617</v>
      </c>
      <c r="M93" s="116">
        <f>L93/E93</f>
        <v>0.19947848761408082</v>
      </c>
      <c r="N93" s="155">
        <f>SUM(N94:N95)</f>
        <v>54646</v>
      </c>
      <c r="O93" s="116">
        <f>N93/E93</f>
        <v>0.80052151238591918</v>
      </c>
    </row>
    <row r="94" spans="1:15" ht="25" customHeight="1">
      <c r="A94" s="169"/>
      <c r="B94" s="304" t="s">
        <v>10</v>
      </c>
      <c r="C94" s="107">
        <v>54384</v>
      </c>
      <c r="D94" s="139"/>
      <c r="E94" s="107">
        <f>C94+D94</f>
        <v>54384</v>
      </c>
      <c r="F94" s="14">
        <v>8034</v>
      </c>
      <c r="G94" s="129">
        <f>F94/E94</f>
        <v>0.14772727272727273</v>
      </c>
      <c r="H94" s="151">
        <v>0</v>
      </c>
      <c r="I94" s="129"/>
      <c r="J94" s="14">
        <v>0</v>
      </c>
      <c r="K94" s="129">
        <f>J94/E94</f>
        <v>0</v>
      </c>
      <c r="L94" s="124">
        <f>F94+H94+J94</f>
        <v>8034</v>
      </c>
      <c r="M94" s="129">
        <f>L94/E94</f>
        <v>0.14772727272727273</v>
      </c>
      <c r="N94" s="135">
        <f>E94-L94</f>
        <v>46350</v>
      </c>
      <c r="O94" s="140">
        <f>N94/E94</f>
        <v>0.85227272727272729</v>
      </c>
    </row>
    <row r="95" spans="1:15" ht="25" customHeight="1">
      <c r="A95" s="169"/>
      <c r="B95" s="305" t="s">
        <v>11</v>
      </c>
      <c r="C95" s="107">
        <v>13879</v>
      </c>
      <c r="D95" s="139"/>
      <c r="E95" s="107">
        <f>C95+D95</f>
        <v>13879</v>
      </c>
      <c r="F95" s="14">
        <v>576</v>
      </c>
      <c r="G95" s="129">
        <f>F95/E95</f>
        <v>4.1501549102961312E-2</v>
      </c>
      <c r="H95" s="151">
        <v>0</v>
      </c>
      <c r="I95" s="129"/>
      <c r="J95" s="14">
        <v>5007</v>
      </c>
      <c r="K95" s="129">
        <f>J95/E95</f>
        <v>0.36076086173355432</v>
      </c>
      <c r="L95" s="124">
        <f>F95+H95+J95</f>
        <v>5583</v>
      </c>
      <c r="M95" s="129">
        <f>L95/E95</f>
        <v>0.40226241083651559</v>
      </c>
      <c r="N95" s="135">
        <f>E95-L95</f>
        <v>8296</v>
      </c>
      <c r="O95" s="140">
        <f>N95/E95</f>
        <v>0.59773758916348441</v>
      </c>
    </row>
    <row r="96" spans="1:15" ht="25" customHeight="1">
      <c r="A96" s="169"/>
      <c r="B96" s="457"/>
      <c r="C96" s="457"/>
      <c r="D96" s="457"/>
      <c r="E96" s="457"/>
      <c r="F96" s="457"/>
      <c r="G96" s="457"/>
      <c r="H96" s="457"/>
      <c r="I96" s="457"/>
      <c r="J96" s="457"/>
      <c r="K96" s="457"/>
      <c r="L96" s="457"/>
      <c r="M96" s="457"/>
      <c r="N96" s="457"/>
      <c r="O96" s="457"/>
    </row>
    <row r="97" spans="1:15" ht="29" customHeight="1">
      <c r="A97" s="169"/>
      <c r="B97" s="312" t="s">
        <v>66</v>
      </c>
      <c r="C97" s="157">
        <f>SUM(C98:C99)</f>
        <v>23770</v>
      </c>
      <c r="D97" s="157">
        <f>SUM(D98:D99)</f>
        <v>0</v>
      </c>
      <c r="E97" s="157">
        <f>SUM(E98:E99)</f>
        <v>23770</v>
      </c>
      <c r="F97" s="367">
        <f>SUM(F98:F99)</f>
        <v>260</v>
      </c>
      <c r="G97" s="142">
        <f>F97/E97</f>
        <v>1.093815734118637E-2</v>
      </c>
      <c r="H97" s="395">
        <f>SUM(H98:H99)</f>
        <v>0</v>
      </c>
      <c r="I97" s="377" t="s">
        <v>8</v>
      </c>
      <c r="J97" s="368">
        <f>SUM(J98:J99)</f>
        <v>2800</v>
      </c>
      <c r="K97" s="377">
        <f>J97/E97</f>
        <v>0.11779554059739167</v>
      </c>
      <c r="L97" s="401">
        <f>SUM(L98:L99)</f>
        <v>3060</v>
      </c>
      <c r="M97" s="109">
        <f>L97/E97</f>
        <v>0.12873369793857803</v>
      </c>
      <c r="N97" s="157">
        <f>SUM(N98:N99)</f>
        <v>20710</v>
      </c>
      <c r="O97" s="377">
        <f>N97/E97</f>
        <v>0.87126630206142197</v>
      </c>
    </row>
    <row r="98" spans="1:15" ht="25" customHeight="1">
      <c r="A98" s="169"/>
      <c r="B98" s="304" t="s">
        <v>10</v>
      </c>
      <c r="C98" s="107">
        <v>15214</v>
      </c>
      <c r="D98" s="139"/>
      <c r="E98" s="107">
        <f>C98+D98</f>
        <v>15214</v>
      </c>
      <c r="F98" s="334">
        <v>0</v>
      </c>
      <c r="G98" s="129">
        <f>F98/E98</f>
        <v>0</v>
      </c>
      <c r="H98" s="151">
        <v>0</v>
      </c>
      <c r="I98" s="129"/>
      <c r="J98" s="14">
        <v>0</v>
      </c>
      <c r="K98" s="129">
        <f>J98/E98</f>
        <v>0</v>
      </c>
      <c r="L98" s="151">
        <f>F98+H98+J98</f>
        <v>0</v>
      </c>
      <c r="M98" s="129">
        <f>L98/E98</f>
        <v>0</v>
      </c>
      <c r="N98" s="135">
        <f>E98-L98</f>
        <v>15214</v>
      </c>
      <c r="O98" s="140">
        <f>N98/E98</f>
        <v>1</v>
      </c>
    </row>
    <row r="99" spans="1:15" ht="25" customHeight="1">
      <c r="A99" s="169"/>
      <c r="B99" s="305" t="s">
        <v>11</v>
      </c>
      <c r="C99" s="107">
        <v>8556</v>
      </c>
      <c r="D99" s="139"/>
      <c r="E99" s="107">
        <f>C99+D99</f>
        <v>8556</v>
      </c>
      <c r="F99" s="334">
        <v>260</v>
      </c>
      <c r="G99" s="129">
        <f>F99/E99</f>
        <v>3.0388031790556335E-2</v>
      </c>
      <c r="H99" s="151">
        <v>0</v>
      </c>
      <c r="I99" s="129"/>
      <c r="J99" s="14">
        <v>2800</v>
      </c>
      <c r="K99" s="129">
        <f>J99/E99</f>
        <v>0.32725572697522204</v>
      </c>
      <c r="L99" s="151">
        <f>F99+H99+J99</f>
        <v>3060</v>
      </c>
      <c r="M99" s="129">
        <f>L99/E99</f>
        <v>0.35764375876577842</v>
      </c>
      <c r="N99" s="135">
        <f>E99-L99</f>
        <v>5496</v>
      </c>
      <c r="O99" s="140">
        <f>N99/E99</f>
        <v>0.64235624123422164</v>
      </c>
    </row>
    <row r="100" spans="1:15" ht="25" customHeight="1">
      <c r="A100" s="169"/>
      <c r="B100" s="457"/>
      <c r="C100" s="457"/>
      <c r="D100" s="457"/>
      <c r="E100" s="457"/>
      <c r="F100" s="457"/>
      <c r="G100" s="457"/>
      <c r="H100" s="457"/>
      <c r="I100" s="457"/>
      <c r="J100" s="457"/>
      <c r="K100" s="457"/>
      <c r="L100" s="457"/>
      <c r="M100" s="457"/>
      <c r="N100" s="457"/>
      <c r="O100" s="457"/>
    </row>
    <row r="101" spans="1:15" ht="42">
      <c r="A101" s="169"/>
      <c r="B101" s="313" t="s">
        <v>67</v>
      </c>
      <c r="C101" s="158">
        <f>SUM(C102:C103)</f>
        <v>113255</v>
      </c>
      <c r="D101" s="158">
        <f t="shared" ref="D101" si="51">SUM(D102:D103)</f>
        <v>0</v>
      </c>
      <c r="E101" s="158">
        <f>SUM(E102:E103)</f>
        <v>113255</v>
      </c>
      <c r="F101" s="158">
        <f>SUM(F102:F103)</f>
        <v>4149</v>
      </c>
      <c r="G101" s="116">
        <f>F101/E101</f>
        <v>3.6634144187894575E-2</v>
      </c>
      <c r="H101" s="357">
        <f>SUM(H102:H103)</f>
        <v>0</v>
      </c>
      <c r="I101" s="116"/>
      <c r="J101" s="358">
        <f>SUM(J102:J103)</f>
        <v>7116</v>
      </c>
      <c r="K101" s="116">
        <f>J101/E101</f>
        <v>6.28316630612335E-2</v>
      </c>
      <c r="L101" s="127">
        <f>SUM(L102:L103)</f>
        <v>11265</v>
      </c>
      <c r="M101" s="116">
        <f>L101/E101</f>
        <v>9.9465807249128069E-2</v>
      </c>
      <c r="N101" s="158">
        <f>SUM(N102:N103)</f>
        <v>101990</v>
      </c>
      <c r="O101" s="116">
        <f>N101/E101</f>
        <v>0.90053419275087188</v>
      </c>
    </row>
    <row r="102" spans="1:15" ht="25" customHeight="1">
      <c r="A102" s="169"/>
      <c r="B102" s="304" t="s">
        <v>10</v>
      </c>
      <c r="C102" s="107">
        <v>92995</v>
      </c>
      <c r="D102" s="139"/>
      <c r="E102" s="107">
        <f>C102+D102</f>
        <v>92995</v>
      </c>
      <c r="F102" s="14">
        <v>3089</v>
      </c>
      <c r="G102" s="129">
        <f>F102/E102</f>
        <v>3.3216839615033064E-2</v>
      </c>
      <c r="H102" s="151">
        <v>0</v>
      </c>
      <c r="I102" s="129"/>
      <c r="J102" s="369">
        <v>0</v>
      </c>
      <c r="K102" s="129">
        <f>J102/E102</f>
        <v>0</v>
      </c>
      <c r="L102" s="124">
        <f>F102+H102+J102</f>
        <v>3089</v>
      </c>
      <c r="M102" s="129">
        <f>L102/E102</f>
        <v>3.3216839615033064E-2</v>
      </c>
      <c r="N102" s="135">
        <f>E102-L102</f>
        <v>89906</v>
      </c>
      <c r="O102" s="140">
        <f>N102/E102</f>
        <v>0.96678316038496692</v>
      </c>
    </row>
    <row r="103" spans="1:15" ht="25" customHeight="1">
      <c r="A103" s="169"/>
      <c r="B103" s="305" t="s">
        <v>11</v>
      </c>
      <c r="C103" s="107">
        <v>20260</v>
      </c>
      <c r="D103" s="139"/>
      <c r="E103" s="107">
        <f>C103+D103</f>
        <v>20260</v>
      </c>
      <c r="F103" s="14">
        <v>1060</v>
      </c>
      <c r="G103" s="129">
        <f>F103/E103</f>
        <v>5.231984205330701E-2</v>
      </c>
      <c r="H103" s="151">
        <v>0</v>
      </c>
      <c r="I103" s="129"/>
      <c r="J103" s="369">
        <v>7116</v>
      </c>
      <c r="K103" s="129">
        <f>J103/E103</f>
        <v>0.35123395853899309</v>
      </c>
      <c r="L103" s="124">
        <f>F103+H103+J103</f>
        <v>8176</v>
      </c>
      <c r="M103" s="129">
        <f>L103/E103</f>
        <v>0.40355380059230012</v>
      </c>
      <c r="N103" s="135">
        <f>E103-L103</f>
        <v>12084</v>
      </c>
      <c r="O103" s="140">
        <f>N103/E103</f>
        <v>0.59644619940769994</v>
      </c>
    </row>
    <row r="104" spans="1:15" ht="25" customHeight="1">
      <c r="A104" s="169"/>
      <c r="B104" s="457"/>
      <c r="C104" s="457"/>
      <c r="D104" s="457"/>
      <c r="E104" s="457"/>
      <c r="F104" s="457"/>
      <c r="G104" s="457"/>
      <c r="H104" s="457"/>
      <c r="I104" s="457"/>
      <c r="J104" s="457"/>
      <c r="K104" s="457"/>
      <c r="L104" s="457"/>
      <c r="M104" s="457"/>
      <c r="N104" s="457"/>
      <c r="O104" s="457"/>
    </row>
    <row r="105" spans="1:15" ht="25" customHeight="1">
      <c r="A105" s="316"/>
      <c r="B105" s="370" t="s">
        <v>71</v>
      </c>
      <c r="C105" s="159">
        <f>SUM(C106:C108)</f>
        <v>279121</v>
      </c>
      <c r="D105" s="159">
        <f>SUM(D106:D108)</f>
        <v>0</v>
      </c>
      <c r="E105" s="159">
        <f>SUM(E106:E108)</f>
        <v>279121</v>
      </c>
      <c r="F105" s="159">
        <f>SUM(F106:F108)</f>
        <v>10579.18</v>
      </c>
      <c r="G105" s="160">
        <f>F105/E105</f>
        <v>3.7901770200020779E-2</v>
      </c>
      <c r="H105" s="357">
        <f>SUM(H106:H108)</f>
        <v>0</v>
      </c>
      <c r="I105" s="160"/>
      <c r="J105" s="346">
        <f>SUM(J106:J108)</f>
        <v>142120</v>
      </c>
      <c r="K105" s="160">
        <f>J105/E105</f>
        <v>0.50916985823352601</v>
      </c>
      <c r="L105" s="371">
        <f>SUM(L106:L108)</f>
        <v>152699.18</v>
      </c>
      <c r="M105" s="160">
        <f>L105/E105</f>
        <v>0.54707162843354673</v>
      </c>
      <c r="N105" s="159">
        <f>SUM(N106:N108)</f>
        <v>126421.82</v>
      </c>
      <c r="O105" s="160">
        <f>N105/E105</f>
        <v>0.45292837156645327</v>
      </c>
    </row>
    <row r="106" spans="1:15" ht="25" customHeight="1">
      <c r="A106" s="169"/>
      <c r="B106" s="304" t="s">
        <v>10</v>
      </c>
      <c r="C106" s="107">
        <v>105861</v>
      </c>
      <c r="D106" s="139">
        <v>0</v>
      </c>
      <c r="E106" s="107">
        <f>C106+D106</f>
        <v>105861</v>
      </c>
      <c r="F106" s="14">
        <v>7499.18</v>
      </c>
      <c r="G106" s="129">
        <f>F106/E106</f>
        <v>7.0839874930333169E-2</v>
      </c>
      <c r="H106" s="151">
        <v>0</v>
      </c>
      <c r="I106" s="129"/>
      <c r="J106" s="14">
        <v>0</v>
      </c>
      <c r="K106" s="129">
        <f>J106/E106</f>
        <v>0</v>
      </c>
      <c r="L106" s="124">
        <f>F106+H106+J106</f>
        <v>7499.18</v>
      </c>
      <c r="M106" s="129">
        <f>L106/E106</f>
        <v>7.0839874930333169E-2</v>
      </c>
      <c r="N106" s="135">
        <f>E106-L106</f>
        <v>98361.82</v>
      </c>
      <c r="O106" s="140">
        <f>N106/E106</f>
        <v>0.92916012506966694</v>
      </c>
    </row>
    <row r="107" spans="1:15" ht="25" customHeight="1">
      <c r="A107" s="169"/>
      <c r="B107" s="305" t="s">
        <v>11</v>
      </c>
      <c r="C107" s="107">
        <v>73260</v>
      </c>
      <c r="D107" s="139">
        <v>0</v>
      </c>
      <c r="E107" s="107">
        <f t="shared" ref="E107:E108" si="52">C107+D107</f>
        <v>73260</v>
      </c>
      <c r="F107" s="14">
        <v>3080</v>
      </c>
      <c r="G107" s="129">
        <f t="shared" ref="G107:G108" si="53">F107/E107</f>
        <v>4.2042042042042045E-2</v>
      </c>
      <c r="H107" s="151">
        <v>0</v>
      </c>
      <c r="I107" s="129"/>
      <c r="J107" s="14">
        <v>42120</v>
      </c>
      <c r="K107" s="129">
        <f>J107/E107</f>
        <v>0.57493857493857492</v>
      </c>
      <c r="L107" s="124">
        <f t="shared" ref="L107:L108" si="54">F107+H107+J107</f>
        <v>45200</v>
      </c>
      <c r="M107" s="129">
        <f t="shared" ref="M107:M108" si="55">L107/E107</f>
        <v>0.61698061698061701</v>
      </c>
      <c r="N107" s="135">
        <f t="shared" ref="N107:N108" si="56">E107-L107</f>
        <v>28060</v>
      </c>
      <c r="O107" s="140">
        <f>N107/E107</f>
        <v>0.38301938301938304</v>
      </c>
    </row>
    <row r="108" spans="1:15" ht="25" customHeight="1">
      <c r="A108" s="169"/>
      <c r="B108" s="305" t="s">
        <v>68</v>
      </c>
      <c r="C108" s="107">
        <v>100000</v>
      </c>
      <c r="D108" s="139"/>
      <c r="E108" s="107">
        <f t="shared" si="52"/>
        <v>100000</v>
      </c>
      <c r="F108" s="14">
        <v>0</v>
      </c>
      <c r="G108" s="129">
        <f t="shared" si="53"/>
        <v>0</v>
      </c>
      <c r="H108" s="151">
        <v>0</v>
      </c>
      <c r="I108" s="129"/>
      <c r="J108" s="14">
        <v>100000</v>
      </c>
      <c r="K108" s="129">
        <f>J108/E108</f>
        <v>1</v>
      </c>
      <c r="L108" s="124">
        <f t="shared" si="54"/>
        <v>100000</v>
      </c>
      <c r="M108" s="99">
        <f t="shared" si="55"/>
        <v>1</v>
      </c>
      <c r="N108" s="135">
        <f t="shared" si="56"/>
        <v>0</v>
      </c>
      <c r="O108" s="140">
        <f>N108/E108</f>
        <v>0</v>
      </c>
    </row>
    <row r="109" spans="1:15" ht="25" customHeight="1">
      <c r="A109" s="169"/>
      <c r="B109" s="457"/>
      <c r="C109" s="457"/>
      <c r="D109" s="457"/>
      <c r="E109" s="457"/>
      <c r="F109" s="457"/>
      <c r="G109" s="457"/>
      <c r="H109" s="457"/>
      <c r="I109" s="457"/>
      <c r="J109" s="457"/>
      <c r="K109" s="457"/>
      <c r="L109" s="457"/>
      <c r="M109" s="457"/>
      <c r="N109" s="457"/>
      <c r="O109" s="457"/>
    </row>
    <row r="110" spans="1:15" ht="31" customHeight="1">
      <c r="A110" s="169"/>
      <c r="B110" s="313" t="s">
        <v>69</v>
      </c>
      <c r="C110" s="161">
        <f>SUM(C111:C112)</f>
        <v>67386</v>
      </c>
      <c r="D110" s="161">
        <f>SUM(D111:D112)</f>
        <v>0</v>
      </c>
      <c r="E110" s="161">
        <f>SUM(E111:E112)</f>
        <v>67386</v>
      </c>
      <c r="F110" s="161">
        <f>SUM(F111:F112)</f>
        <v>5182</v>
      </c>
      <c r="G110" s="116">
        <f>F110/E110</f>
        <v>7.6900246341970138E-2</v>
      </c>
      <c r="H110" s="357">
        <f>SUM(H111:H112)</f>
        <v>0</v>
      </c>
      <c r="I110" s="116" t="s">
        <v>14</v>
      </c>
      <c r="J110" s="346">
        <f>SUM(J111:J112)</f>
        <v>6220</v>
      </c>
      <c r="K110" s="116">
        <f>J110/E110</f>
        <v>9.2304039414715225E-2</v>
      </c>
      <c r="L110" s="372">
        <f>SUM(L111:L112)</f>
        <v>11402</v>
      </c>
      <c r="M110" s="116">
        <f>L110/E110</f>
        <v>0.16920428575668536</v>
      </c>
      <c r="N110" s="161">
        <f>SUM(N111:N112)</f>
        <v>55984</v>
      </c>
      <c r="O110" s="116">
        <f>N110/E110</f>
        <v>0.83079571424331466</v>
      </c>
    </row>
    <row r="111" spans="1:15" ht="25" customHeight="1">
      <c r="A111" s="169"/>
      <c r="B111" s="304" t="s">
        <v>10</v>
      </c>
      <c r="C111" s="107">
        <v>55906</v>
      </c>
      <c r="D111" s="139"/>
      <c r="E111" s="107">
        <f>C111+D111</f>
        <v>55906</v>
      </c>
      <c r="F111" s="14">
        <v>4242</v>
      </c>
      <c r="G111" s="129">
        <f>F111/E111</f>
        <v>7.5877365577934383E-2</v>
      </c>
      <c r="H111" s="151">
        <v>0</v>
      </c>
      <c r="I111" s="129"/>
      <c r="J111" s="14">
        <v>0</v>
      </c>
      <c r="K111" s="129">
        <f>J111/E111</f>
        <v>0</v>
      </c>
      <c r="L111" s="124">
        <f>F111+H111+J111</f>
        <v>4242</v>
      </c>
      <c r="M111" s="129">
        <f>L111/E111</f>
        <v>7.5877365577934383E-2</v>
      </c>
      <c r="N111" s="135">
        <f>E111-L111</f>
        <v>51664</v>
      </c>
      <c r="O111" s="140">
        <f>N111/E111</f>
        <v>0.92412263442206566</v>
      </c>
    </row>
    <row r="112" spans="1:15" ht="25" customHeight="1">
      <c r="A112" s="169"/>
      <c r="B112" s="305" t="s">
        <v>11</v>
      </c>
      <c r="C112" s="107">
        <v>11480</v>
      </c>
      <c r="D112" s="139"/>
      <c r="E112" s="107">
        <f>C112+D112</f>
        <v>11480</v>
      </c>
      <c r="F112" s="14">
        <v>940</v>
      </c>
      <c r="G112" s="129">
        <f>F112/E112</f>
        <v>8.188153310104529E-2</v>
      </c>
      <c r="H112" s="151">
        <v>0</v>
      </c>
      <c r="I112" s="129"/>
      <c r="J112" s="14">
        <v>6220</v>
      </c>
      <c r="K112" s="129">
        <f>J112/E112</f>
        <v>0.54181184668989546</v>
      </c>
      <c r="L112" s="124">
        <f>F112+H112+J112</f>
        <v>7160</v>
      </c>
      <c r="M112" s="129">
        <f>L112/E112</f>
        <v>0.62369337979094075</v>
      </c>
      <c r="N112" s="135">
        <f>E112-L112</f>
        <v>4320</v>
      </c>
      <c r="O112" s="140">
        <f>N112/E112</f>
        <v>0.37630662020905925</v>
      </c>
    </row>
    <row r="113" spans="1:15" ht="25" customHeight="1">
      <c r="A113" s="169"/>
      <c r="B113" s="457"/>
      <c r="C113" s="457"/>
      <c r="D113" s="457"/>
      <c r="E113" s="457"/>
      <c r="F113" s="457"/>
      <c r="G113" s="457"/>
      <c r="H113" s="457"/>
      <c r="I113" s="457"/>
      <c r="J113" s="457"/>
      <c r="K113" s="457"/>
      <c r="L113" s="457"/>
      <c r="M113" s="457"/>
      <c r="N113" s="457"/>
      <c r="O113" s="457"/>
    </row>
    <row r="114" spans="1:15" ht="25" customHeight="1">
      <c r="A114" s="169"/>
      <c r="B114" s="143" t="s">
        <v>70</v>
      </c>
      <c r="C114" s="162">
        <f>SUM(C115:C117)</f>
        <v>1126058</v>
      </c>
      <c r="D114" s="162">
        <f>SUM(D115:D117)</f>
        <v>0</v>
      </c>
      <c r="E114" s="162">
        <f>SUM(E115:E117)</f>
        <v>1126058</v>
      </c>
      <c r="F114" s="398">
        <f>SUM(F115:F117)</f>
        <v>270608.64000000001</v>
      </c>
      <c r="G114" s="160">
        <f>F114/E114</f>
        <v>0.2403150104168702</v>
      </c>
      <c r="H114" s="346">
        <f>SUM(H115:H117)</f>
        <v>61480</v>
      </c>
      <c r="I114" s="160">
        <f>H114/E114</f>
        <v>5.4597542932957273E-2</v>
      </c>
      <c r="J114" s="346">
        <f>SUM(J115:J117)</f>
        <v>2884</v>
      </c>
      <c r="K114" s="160">
        <f>J114/E114</f>
        <v>2.5611469391452306E-3</v>
      </c>
      <c r="L114" s="382">
        <f>SUM(L115:L117)</f>
        <v>334972.64</v>
      </c>
      <c r="M114" s="160">
        <f>L114/E114</f>
        <v>0.29747370028897269</v>
      </c>
      <c r="N114" s="162">
        <f>SUM(N115:N117)</f>
        <v>791085.36</v>
      </c>
      <c r="O114" s="160">
        <f>N114/E114</f>
        <v>0.70252629971102731</v>
      </c>
    </row>
    <row r="115" spans="1:15" ht="25" customHeight="1">
      <c r="A115" s="169"/>
      <c r="B115" s="304" t="s">
        <v>10</v>
      </c>
      <c r="C115" s="107">
        <v>48693</v>
      </c>
      <c r="D115" s="139"/>
      <c r="E115" s="107">
        <f>C115+D115</f>
        <v>48693</v>
      </c>
      <c r="F115" s="14">
        <v>6354</v>
      </c>
      <c r="G115" s="129">
        <f>F115/E115</f>
        <v>0.13049103567247858</v>
      </c>
      <c r="H115" s="14">
        <v>0</v>
      </c>
      <c r="I115" s="129">
        <f>H115/E115</f>
        <v>0</v>
      </c>
      <c r="J115" s="14">
        <v>0</v>
      </c>
      <c r="K115" s="129">
        <f>J115/E115</f>
        <v>0</v>
      </c>
      <c r="L115" s="124">
        <f>F115+H115+J115</f>
        <v>6354</v>
      </c>
      <c r="M115" s="129">
        <f>L115/E115</f>
        <v>0.13049103567247858</v>
      </c>
      <c r="N115" s="135">
        <f>E115-L115</f>
        <v>42339</v>
      </c>
      <c r="O115" s="140">
        <f>N115/E115</f>
        <v>0.86950896432752145</v>
      </c>
    </row>
    <row r="116" spans="1:15" ht="25" customHeight="1">
      <c r="A116" s="169"/>
      <c r="B116" s="305" t="s">
        <v>11</v>
      </c>
      <c r="C116" s="107">
        <v>9124</v>
      </c>
      <c r="D116" s="139"/>
      <c r="E116" s="107">
        <f t="shared" ref="E116:E117" si="57">C116+D116</f>
        <v>9124</v>
      </c>
      <c r="F116" s="14">
        <v>390</v>
      </c>
      <c r="G116" s="129">
        <f t="shared" ref="G116:G117" si="58">F116/E116</f>
        <v>4.2744410346339322E-2</v>
      </c>
      <c r="H116" s="14">
        <v>0</v>
      </c>
      <c r="I116" s="129">
        <f t="shared" ref="I116:I117" si="59">H116/E116</f>
        <v>0</v>
      </c>
      <c r="J116" s="14">
        <v>2884</v>
      </c>
      <c r="K116" s="129">
        <f t="shared" ref="K116:K117" si="60">J116/E116</f>
        <v>0.31608943445857079</v>
      </c>
      <c r="L116" s="124">
        <f t="shared" ref="L116:L117" si="61">F116+H116+J116</f>
        <v>3274</v>
      </c>
      <c r="M116" s="129">
        <f t="shared" ref="M116:M117" si="62">L116/E116</f>
        <v>0.35883384480491015</v>
      </c>
      <c r="N116" s="135">
        <f t="shared" ref="N116:N117" si="63">E116-L116</f>
        <v>5850</v>
      </c>
      <c r="O116" s="140">
        <f t="shared" ref="O116:O117" si="64">N116/E116</f>
        <v>0.6411661551950899</v>
      </c>
    </row>
    <row r="117" spans="1:15" ht="25" customHeight="1">
      <c r="A117" s="169"/>
      <c r="B117" s="307" t="s">
        <v>12</v>
      </c>
      <c r="C117" s="107">
        <v>1068241</v>
      </c>
      <c r="D117" s="139"/>
      <c r="E117" s="107">
        <f t="shared" si="57"/>
        <v>1068241</v>
      </c>
      <c r="F117" s="14">
        <v>263864.64</v>
      </c>
      <c r="G117" s="129">
        <f t="shared" si="58"/>
        <v>0.24700853084650376</v>
      </c>
      <c r="H117" s="14">
        <v>61480</v>
      </c>
      <c r="I117" s="129">
        <f t="shared" si="59"/>
        <v>5.7552556024342824E-2</v>
      </c>
      <c r="J117" s="14">
        <v>0</v>
      </c>
      <c r="K117" s="129">
        <f t="shared" si="60"/>
        <v>0</v>
      </c>
      <c r="L117" s="124">
        <f t="shared" si="61"/>
        <v>325344.64000000001</v>
      </c>
      <c r="M117" s="129">
        <f t="shared" si="62"/>
        <v>0.3045610868708466</v>
      </c>
      <c r="N117" s="135">
        <f t="shared" si="63"/>
        <v>742896.36</v>
      </c>
      <c r="O117" s="140">
        <f t="shared" si="64"/>
        <v>0.6954389131291534</v>
      </c>
    </row>
    <row r="118" spans="1:15" ht="25" customHeight="1">
      <c r="A118" s="169"/>
      <c r="B118" s="305"/>
      <c r="C118" s="107"/>
      <c r="D118" s="139"/>
      <c r="E118" s="107"/>
      <c r="F118" s="130"/>
      <c r="G118" s="129"/>
      <c r="H118" s="129"/>
      <c r="I118" s="129"/>
      <c r="J118" s="129"/>
      <c r="K118" s="129"/>
      <c r="L118" s="129"/>
      <c r="M118" s="129"/>
      <c r="N118" s="135"/>
      <c r="O118" s="140"/>
    </row>
    <row r="119" spans="1:15" ht="25" customHeight="1">
      <c r="A119" s="163"/>
      <c r="B119" s="314" t="s">
        <v>41</v>
      </c>
      <c r="C119" s="164">
        <f>C114+C110+C105+C101+C97+C93+C89+C85+C81+C77+C73+C69+C65+C60+C55+C51+C47+C43+C39+C35+C30+C25+C21+C15+C10+C6</f>
        <v>8494839</v>
      </c>
      <c r="D119" s="164"/>
      <c r="E119" s="164">
        <f>E114+E110+E105+E101+E97+E93+E89+E85+E81+E77+E73+E69+E65+E60+E55+E51+E47+E43+E39+E35+E30+E25+E21+E15+E10+E6</f>
        <v>8494839</v>
      </c>
      <c r="F119" s="164">
        <f>F114+F110+F105+F101+F97+F93+F89+F85+F81+F77+F73+F69+F65+F60+F55+F51+F47+F43+F39+F35+F30+F25+F21+F15+F10+F6</f>
        <v>1217676.67</v>
      </c>
      <c r="G119" s="165">
        <f>F119/E119</f>
        <v>0.14334311338920019</v>
      </c>
      <c r="H119" s="384">
        <f>H114+H110+H105+H101+H97+H93+H89+H85+H81+H77+H73+H69+H65+H60+H55+H51+H47+H43+H39+H35+H30+H25+H21+H15+H10+H6</f>
        <v>125920.66</v>
      </c>
      <c r="I119" s="165">
        <f>H119/E119</f>
        <v>1.482319558969864E-2</v>
      </c>
      <c r="J119" s="384">
        <f>J114+J110+J105+J101+J97+J93+J89+J85+J81+J77+J73+J69+J65+J60+J55+J51+J47+J43+J39+J35+J30+J25+J21+J15+J10+J6</f>
        <v>1314177.71</v>
      </c>
      <c r="K119" s="165">
        <f>J119/E119</f>
        <v>0.15470307441965644</v>
      </c>
      <c r="L119" s="384">
        <f>L114+L110+L105+L101+L97+L93+L89+L85+L81+L77+L73+L69+L65+L60+L55+L51+L47+L43+L39+L35+L30+L25+L21+L15+L10+L6</f>
        <v>2657775.0400000005</v>
      </c>
      <c r="M119" s="165">
        <f>L119/E119</f>
        <v>0.31286938339855536</v>
      </c>
      <c r="N119" s="164">
        <f>E119-L119</f>
        <v>5837063.959999999</v>
      </c>
      <c r="O119" s="165">
        <f>N119/E119</f>
        <v>0.68713061660144459</v>
      </c>
    </row>
    <row r="120" spans="1:15" ht="25" customHeight="1">
      <c r="N120" s="318"/>
    </row>
    <row r="122" spans="1:15" ht="25" customHeight="1">
      <c r="B122" s="318"/>
      <c r="H122" s="318"/>
    </row>
    <row r="123" spans="1:15" ht="25" customHeight="1">
      <c r="F123" s="318"/>
      <c r="I123" s="400"/>
    </row>
    <row r="124" spans="1:15" ht="25" customHeight="1">
      <c r="B124" s="318"/>
      <c r="C124" s="318"/>
      <c r="L124" s="318"/>
      <c r="N124" s="318"/>
    </row>
    <row r="125" spans="1:15" ht="25" customHeight="1">
      <c r="L125" s="318"/>
    </row>
  </sheetData>
  <mergeCells count="38">
    <mergeCell ref="A60:A63"/>
    <mergeCell ref="A30:A33"/>
    <mergeCell ref="A39:A41"/>
    <mergeCell ref="A43:A45"/>
    <mergeCell ref="A47:A49"/>
    <mergeCell ref="A51:A53"/>
    <mergeCell ref="A55:A58"/>
    <mergeCell ref="A4:O4"/>
    <mergeCell ref="A6:A8"/>
    <mergeCell ref="A10:A13"/>
    <mergeCell ref="A21:A23"/>
    <mergeCell ref="A25:A28"/>
    <mergeCell ref="A15:A19"/>
    <mergeCell ref="B9:O9"/>
    <mergeCell ref="B14:O14"/>
    <mergeCell ref="B20:O20"/>
    <mergeCell ref="B24:O24"/>
    <mergeCell ref="B29:O29"/>
    <mergeCell ref="B64:O64"/>
    <mergeCell ref="B68:O68"/>
    <mergeCell ref="B54:O54"/>
    <mergeCell ref="B59:O59"/>
    <mergeCell ref="B34:O34"/>
    <mergeCell ref="B38:O38"/>
    <mergeCell ref="B42:O42"/>
    <mergeCell ref="B46:O46"/>
    <mergeCell ref="B50:O50"/>
    <mergeCell ref="B72:O72"/>
    <mergeCell ref="B76:O76"/>
    <mergeCell ref="B80:O80"/>
    <mergeCell ref="B104:O104"/>
    <mergeCell ref="B109:O109"/>
    <mergeCell ref="B113:O113"/>
    <mergeCell ref="B84:O84"/>
    <mergeCell ref="B88:O88"/>
    <mergeCell ref="B92:O92"/>
    <mergeCell ref="B96:O96"/>
    <mergeCell ref="B100:O100"/>
  </mergeCells>
  <pageMargins left="1.2" right="0.4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Ezekusaun 2025</vt:lpstr>
      <vt:lpstr>Ezekusaun Kada SM</vt:lpstr>
      <vt:lpstr>Ezekusun 2026</vt:lpstr>
      <vt:lpstr>Kda SM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Lenovo</cp:lastModifiedBy>
  <dcterms:created xsi:type="dcterms:W3CDTF">2026-01-27T02:07:16Z</dcterms:created>
  <dcterms:modified xsi:type="dcterms:W3CDTF">2026-03-13T00:17:00Z</dcterms:modified>
</cp:coreProperties>
</file>